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Planuri de invatamant_2025_format nou platforma\"/>
    </mc:Choice>
  </mc:AlternateContent>
  <xr:revisionPtr revIDLastSave="0" documentId="13_ncr:1_{C4045E96-FC4B-464B-B391-3A6822529B6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em_I" sheetId="14" r:id="rId1"/>
    <sheet name="Sem_II" sheetId="24" r:id="rId2"/>
    <sheet name="Sem_III" sheetId="19" r:id="rId3"/>
    <sheet name="Sem_IV" sheetId="21" r:id="rId4"/>
  </sheets>
  <definedNames>
    <definedName name="_xlnm.Print_Area" localSheetId="0">Sem_I!$A$1:$M$61</definedName>
    <definedName name="_xlnm.Print_Area" localSheetId="1">Sem_II!$A$1:$M$58</definedName>
    <definedName name="_xlnm.Print_Area" localSheetId="2">Sem_III!$A$1:$M$59</definedName>
    <definedName name="_xlnm.Print_Area" localSheetId="3">Sem_IV!$A$1:$M$68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9" l="1"/>
  <c r="J17" i="19"/>
  <c r="K17" i="24"/>
  <c r="J17" i="24"/>
  <c r="J12" i="21"/>
  <c r="K12" i="21" s="1"/>
  <c r="D30" i="21"/>
  <c r="D29" i="21"/>
  <c r="I19" i="21"/>
  <c r="H19" i="21"/>
  <c r="G19" i="21"/>
  <c r="F19" i="21"/>
  <c r="E19" i="21"/>
  <c r="K10" i="21"/>
  <c r="K11" i="21"/>
  <c r="K13" i="21"/>
  <c r="J10" i="21"/>
  <c r="J11" i="21"/>
  <c r="J13" i="21"/>
  <c r="J17" i="21" l="1"/>
  <c r="K17" i="21" s="1"/>
  <c r="D24" i="19" l="1"/>
  <c r="D24" i="24"/>
  <c r="D26" i="14"/>
  <c r="D1" i="21"/>
  <c r="D1" i="19"/>
  <c r="D1" i="24"/>
  <c r="D31" i="21"/>
  <c r="K34" i="21" l="1"/>
  <c r="J9" i="21"/>
  <c r="J19" i="21" s="1"/>
  <c r="K9" i="21" l="1"/>
  <c r="K19" i="21" s="1"/>
  <c r="J15" i="19"/>
  <c r="K15" i="19" s="1"/>
  <c r="J15" i="24"/>
  <c r="K15" i="24" s="1"/>
  <c r="J15" i="14"/>
  <c r="K15" i="14" s="1"/>
  <c r="I19" i="14"/>
  <c r="I18" i="14"/>
  <c r="E17" i="19"/>
  <c r="E17" i="24"/>
  <c r="E18" i="14"/>
  <c r="L19" i="14"/>
  <c r="C4" i="21"/>
  <c r="M20" i="21"/>
  <c r="D23" i="19"/>
  <c r="D22" i="19"/>
  <c r="D23" i="24"/>
  <c r="D22" i="24"/>
  <c r="I17" i="24"/>
  <c r="H17" i="24"/>
  <c r="G17" i="24"/>
  <c r="F17" i="24"/>
  <c r="J10" i="14"/>
  <c r="K10" i="14" s="1"/>
  <c r="J11" i="14"/>
  <c r="J12" i="14"/>
  <c r="M18" i="19" l="1"/>
  <c r="L18" i="19"/>
  <c r="M18" i="24"/>
  <c r="L18" i="24"/>
  <c r="M19" i="14"/>
  <c r="B34" i="21" l="1"/>
  <c r="B27" i="24"/>
  <c r="B27" i="19"/>
  <c r="J27" i="19"/>
  <c r="J27" i="24"/>
  <c r="F20" i="21"/>
  <c r="I20" i="21"/>
  <c r="H20" i="21"/>
  <c r="G20" i="21"/>
  <c r="I18" i="19"/>
  <c r="I17" i="19"/>
  <c r="H18" i="19"/>
  <c r="H17" i="19"/>
  <c r="G18" i="19"/>
  <c r="G17" i="19"/>
  <c r="F18" i="19"/>
  <c r="F17" i="19"/>
  <c r="I18" i="24"/>
  <c r="H18" i="24"/>
  <c r="G18" i="24"/>
  <c r="F18" i="24"/>
  <c r="H19" i="14"/>
  <c r="G19" i="14"/>
  <c r="F19" i="14"/>
  <c r="D25" i="14"/>
  <c r="D24" i="14"/>
  <c r="H18" i="14"/>
  <c r="G18" i="14"/>
  <c r="F18" i="14"/>
  <c r="J9" i="19" l="1"/>
  <c r="D2" i="19"/>
  <c r="K9" i="19" l="1"/>
  <c r="J12" i="19"/>
  <c r="K12" i="19" s="1"/>
  <c r="J11" i="19"/>
  <c r="J10" i="19"/>
  <c r="K10" i="19" s="1"/>
  <c r="J12" i="24"/>
  <c r="J11" i="24"/>
  <c r="J10" i="24"/>
  <c r="J9" i="24"/>
  <c r="J9" i="14"/>
  <c r="J18" i="14" s="1"/>
  <c r="K11" i="14"/>
  <c r="K12" i="14"/>
  <c r="L2" i="21"/>
  <c r="L20" i="21" s="1"/>
  <c r="D2" i="21"/>
  <c r="C31" i="21" l="1"/>
  <c r="C24" i="19"/>
  <c r="C24" i="24"/>
  <c r="D34" i="21"/>
  <c r="D27" i="19"/>
  <c r="D27" i="24"/>
  <c r="C30" i="21"/>
  <c r="C23" i="19"/>
  <c r="C23" i="24"/>
  <c r="C29" i="21"/>
  <c r="C22" i="19"/>
  <c r="C22" i="24"/>
  <c r="C4" i="19"/>
  <c r="C4" i="24"/>
  <c r="L3" i="24"/>
  <c r="C3" i="21"/>
  <c r="C3" i="19"/>
  <c r="C3" i="24"/>
  <c r="L2" i="24"/>
  <c r="D2" i="24"/>
  <c r="K12" i="24"/>
  <c r="K11" i="24"/>
  <c r="K10" i="24"/>
  <c r="K9" i="24"/>
  <c r="K11" i="19" l="1"/>
  <c r="K9" i="14" l="1"/>
  <c r="K18" i="14" s="1"/>
</calcChain>
</file>

<file path=xl/sharedStrings.xml><?xml version="1.0" encoding="utf-8"?>
<sst xmlns="http://schemas.openxmlformats.org/spreadsheetml/2006/main" count="262" uniqueCount="98">
  <si>
    <t>Plan de învățământ masterat</t>
  </si>
  <si>
    <t>2025 - 2027</t>
  </si>
  <si>
    <t>Anul universitar:</t>
  </si>
  <si>
    <t>2025 - 2026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</si>
  <si>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</si>
  <si>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</si>
  <si>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</si>
  <si>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</si>
  <si>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</si>
  <si>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</si>
  <si>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</si>
  <si>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</si>
  <si>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</si>
  <si>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</si>
  <si>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</si>
  <si>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</si>
  <si>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</si>
  <si>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</si>
  <si>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</si>
  <si>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</si>
  <si>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Activități 
didactice</t>
  </si>
  <si>
    <t>Studiu Individual</t>
  </si>
  <si>
    <t xml:space="preserve">Discipline Obligatorii (Ob) </t>
  </si>
  <si>
    <t>F</t>
  </si>
  <si>
    <t>E</t>
  </si>
  <si>
    <t>Discipline opționale (Op)</t>
  </si>
  <si>
    <t>V</t>
  </si>
  <si>
    <t>Statistici:</t>
  </si>
  <si>
    <t>ECTS/Ore:</t>
  </si>
  <si>
    <t>Ex.</t>
  </si>
  <si>
    <t>Ver./Col.</t>
  </si>
  <si>
    <t>Număr:</t>
  </si>
  <si>
    <t>Discipline facultative (Fac)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</si>
  <si>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</si>
  <si>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</si>
  <si>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</si>
  <si>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</si>
  <si>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</si>
  <si>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</si>
  <si>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</si>
  <si>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 - Cosmin COSTOIU</t>
  </si>
  <si>
    <r>
      <t xml:space="preserve">Avizat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</si>
  <si>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t>Petrișor-Laurențiu ȚUCĂ</t>
  </si>
  <si>
    <t>II</t>
  </si>
  <si>
    <r>
      <t xml:space="preserve">Avizat </t>
    </r>
    <r>
      <rPr>
        <i/>
        <sz val="11"/>
        <color rgb="FF000000"/>
        <rFont val="Arial Nova Light"/>
        <family val="2"/>
      </rPr>
      <t>Direcția evaluarea și asigurarea calității</t>
    </r>
    <r>
      <rPr>
        <sz val="11"/>
        <color rgb="FF000000"/>
        <rFont val="Arial Nova Light"/>
        <family val="2"/>
      </rPr>
      <t>,</t>
    </r>
  </si>
  <si>
    <t>2026 - 2027</t>
  </si>
  <si>
    <t>Nr. Crt.</t>
  </si>
  <si>
    <t>Examen de absolvire: Nivelul II</t>
  </si>
  <si>
    <t xml:space="preserve">     5 ECTS</t>
  </si>
  <si>
    <t>Promovarea examenului de disertație</t>
  </si>
  <si>
    <t xml:space="preserve">     10 ECTS</t>
  </si>
  <si>
    <t>P/Cer.</t>
  </si>
  <si>
    <t>Elaborarea lucrării de disertație</t>
  </si>
  <si>
    <t>Științe ale educației</t>
  </si>
  <si>
    <t>Consiliere școlară și de carieră</t>
  </si>
  <si>
    <t>Marius Claudiu LANGA</t>
  </si>
  <si>
    <t>Maria Magdalena STAN</t>
  </si>
  <si>
    <t>Fundamentele consilierii educaţionale</t>
  </si>
  <si>
    <t>Abordări actuale în psihologia personalităţii</t>
  </si>
  <si>
    <t>Repere ale dezvoltării cognitive şi socio-emoționale în copilărie şi adolescență</t>
  </si>
  <si>
    <t>Aplicaţii practice în consilierea educaţională I</t>
  </si>
  <si>
    <t>Limba engleză în limbaj educațional</t>
  </si>
  <si>
    <t>Limba franceză în limbaj educațional</t>
  </si>
  <si>
    <t>Parteneriate educaţionale</t>
  </si>
  <si>
    <t>Practici avansate de etică și deontologie universitară</t>
  </si>
  <si>
    <t>Evaluarea psihopedagogică şi socială a copilului şi adolescentului</t>
  </si>
  <si>
    <t>Demersuri ale cercetării cantitative şi calitative în câmpul educaţional</t>
  </si>
  <si>
    <t>Autocunoaştere şi dezvoltare personală</t>
  </si>
  <si>
    <t>Consilierea părinţilor şi a familiei</t>
  </si>
  <si>
    <t>Aplicaţii practice în consilierea educaţională II</t>
  </si>
  <si>
    <t>Profile atipice în dezvoltarea copilului şi adolescentului</t>
  </si>
  <si>
    <t>Gestionarea situaților de criza educațională</t>
  </si>
  <si>
    <t>Metodologia activităţilor de consiliere şi orientare educaţională</t>
  </si>
  <si>
    <t>Tehnologii informaţionale în gestiunea învăţării</t>
  </si>
  <si>
    <t>Programe de dezvoltare a abilităţilor socio-emoţionale la copii şi adolescenţi</t>
  </si>
  <si>
    <t>Consilierea educaţională a elevilor cu dificultăţi de învăţare</t>
  </si>
  <si>
    <t>Aplicaţii practice în consilierea educaţională III</t>
  </si>
  <si>
    <t>Educaţie antreprenorială</t>
  </si>
  <si>
    <t>Teoria și practica învățării prin cooperare</t>
  </si>
  <si>
    <t>Managementul informaţiilor şi învăţării; aplicaţii în practica educaţională</t>
  </si>
  <si>
    <t>Tehnici de comunicare în consilierea educațională</t>
  </si>
  <si>
    <t>Managementul stresului şi al timpului liber</t>
  </si>
  <si>
    <t>Programe de intervenție psihopedagogică la copiii cu probleme de comportament</t>
  </si>
  <si>
    <t>Consiliere vocaţională şi managementul carierei</t>
  </si>
  <si>
    <t>Aplicaţii practice în consilierea educaţională IV</t>
  </si>
  <si>
    <t>Managementul proiectelor educaţionale</t>
  </si>
  <si>
    <t>Strategii de formare a unui stil de viaţă sănătos</t>
  </si>
  <si>
    <t>56 ore</t>
  </si>
  <si>
    <t>S'</t>
  </si>
  <si>
    <t>28 ore</t>
  </si>
  <si>
    <t>Psihopedagogia adolescenților, tinerilor și adulților</t>
  </si>
  <si>
    <t>Proiectarea și managementul programelor educaționale</t>
  </si>
  <si>
    <t>Didactica domeniului și dezvoltării în didactica specializării (învățământ liceal, postliceal)</t>
  </si>
  <si>
    <t>Metodologia cercetării educaționale</t>
  </si>
  <si>
    <t>Managementul organizației școlare</t>
  </si>
  <si>
    <t>Practică pedagogică de specialitate în învățământul preuniversitar (învățământ liceal, postliceal)</t>
  </si>
  <si>
    <t>C'</t>
  </si>
  <si>
    <t>42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</si>
</sst>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Arial Nova Light"/>
      <family val="2"/>
    </font>
    <font>
      <i/>
      <sz val="11"/>
      <color theme="1"/>
      <name val="Arial Nova Light"/>
      <family val="2"/>
    </font>
    <font>
      <sz val="11"/>
      <color rgb="FF000000"/>
      <name val="Arial Nova Light"/>
      <family val="2"/>
    </font>
    <font>
      <i/>
      <sz val="11"/>
      <color rgb="FF000000"/>
      <name val="Arial Nova Light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.5"/>
      <name val="Calibri"/>
      <family val="2"/>
      <scheme val="minor"/>
    </font>
    <font>
      <sz val="10.5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D54DA"/>
        <bgColor rgb="FF000000"/>
      </patternFill>
    </fill>
    <fill>
      <patternFill patternType="solid">
        <fgColor rgb="FFFFFF99"/>
        <bgColor rgb="FF00000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09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48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57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8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10" fillId="0" borderId="5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6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34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46" xfId="0" applyBorder="1" applyAlignment="1">
      <alignment horizontal="left" vertical="center" wrapText="1"/>
    </xf>
    <xf numFmtId="0" fontId="10" fillId="0" borderId="5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51" xfId="0" applyBorder="1" applyAlignment="1">
      <alignment horizontal="left" vertical="center" wrapText="1"/>
    </xf>
    <xf numFmtId="0" fontId="1" fillId="0" borderId="54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69" xfId="0" applyBorder="1" applyAlignment="1" applyProtection="1">
      <alignment horizontal="center" vertical="center" wrapText="1"/>
      <protection locked="0"/>
    </xf>
    <xf numFmtId="0" fontId="0" fillId="0" borderId="52" xfId="0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>
      <alignment horizontal="center" vertical="center" wrapText="1"/>
    </xf>
    <xf numFmtId="0" fontId="16" fillId="0" borderId="70" xfId="0" applyFont="1" applyBorder="1" applyAlignment="1" applyProtection="1">
      <alignment horizontal="left" vertical="center" wrapText="1"/>
      <protection locked="0"/>
    </xf>
    <xf numFmtId="0" fontId="16" fillId="6" borderId="45" xfId="0" applyFont="1" applyFill="1" applyBorder="1" applyAlignment="1">
      <alignment horizontal="center" vertical="center" wrapText="1"/>
    </xf>
    <xf numFmtId="0" fontId="16" fillId="0" borderId="67" xfId="0" applyFont="1" applyBorder="1" applyAlignment="1" applyProtection="1">
      <alignment horizontal="center" vertical="center" wrapText="1"/>
      <protection locked="0"/>
    </xf>
    <xf numFmtId="0" fontId="17" fillId="0" borderId="68" xfId="0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33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6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textRotation="90" wrapText="1"/>
    </xf>
    <xf numFmtId="0" fontId="1" fillId="2" borderId="3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4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0" borderId="65" xfId="0" applyFont="1" applyBorder="1" applyAlignment="1">
      <alignment horizontal="left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7" borderId="3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4" fillId="0" borderId="26" xfId="0" applyFont="1" applyBorder="1" applyAlignment="1">
      <alignment horizontal="left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74" xfId="0" applyBorder="1" applyProtection="1">
      <protection locked="0"/>
    </xf>
    <xf numFmtId="0" fontId="4" fillId="0" borderId="2" xfId="0" applyFont="1" applyBorder="1" applyAlignment="1">
      <alignment horizontal="left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F1ED4C29-A1A8-481B-97CB-BB6785421270}"/>
  </cellStyles>
  <dxfs count="45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00FF99"/>
      <color rgb="FFFFFF99"/>
      <color rgb="FFCD54DA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47625</xdr:rowOff>
    </xdr:from>
    <xdr:to>
      <xdr:col>1</xdr:col>
      <xdr:colOff>1009758</xdr:colOff>
      <xdr:row>0</xdr:row>
      <xdr:rowOff>819258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E80031-1B08-5EF0-FA72-4864304D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47625"/>
          <a:ext cx="771633" cy="771633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54128</xdr:colOff>
      <xdr:row>0</xdr:row>
      <xdr:rowOff>768096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DED6A6-AD70-4F87-AAAA-7BA911243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1980" y="0"/>
          <a:ext cx="808508" cy="768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76200</xdr:rowOff>
    </xdr:from>
    <xdr:to>
      <xdr:col>1</xdr:col>
      <xdr:colOff>990708</xdr:colOff>
      <xdr:row>0</xdr:row>
      <xdr:rowOff>847833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4EE70F-FDC2-43ED-AA97-27F7338D5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76200"/>
          <a:ext cx="771633" cy="771633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54128</xdr:colOff>
      <xdr:row>0</xdr:row>
      <xdr:rowOff>768096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E8D96E-D72D-49B0-9E63-DAA54A9C7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1980" y="0"/>
          <a:ext cx="808508" cy="768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66675</xdr:rowOff>
    </xdr:from>
    <xdr:to>
      <xdr:col>1</xdr:col>
      <xdr:colOff>1009758</xdr:colOff>
      <xdr:row>0</xdr:row>
      <xdr:rowOff>838308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55810F-C5C4-41E3-ADC5-1BC830E8E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66675"/>
          <a:ext cx="771633" cy="771633"/>
        </a:xfrm>
        <a:prstGeom prst="rect">
          <a:avLst/>
        </a:prstGeom>
      </xdr:spPr>
    </xdr:pic>
    <xdr:clientData/>
  </xdr:twoCellAnchor>
  <xdr:twoCellAnchor>
    <xdr:from>
      <xdr:col>10</xdr:col>
      <xdr:colOff>99059</xdr:colOff>
      <xdr:row>0</xdr:row>
      <xdr:rowOff>60960</xdr:rowOff>
    </xdr:from>
    <xdr:to>
      <xdr:col>11</xdr:col>
      <xdr:colOff>153187</xdr:colOff>
      <xdr:row>0</xdr:row>
      <xdr:rowOff>829056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A67F2D-19A8-42EC-9D2E-72272A351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1039" y="60960"/>
          <a:ext cx="808508" cy="768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66675</xdr:rowOff>
    </xdr:from>
    <xdr:to>
      <xdr:col>1</xdr:col>
      <xdr:colOff>1028808</xdr:colOff>
      <xdr:row>0</xdr:row>
      <xdr:rowOff>838308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074FD4-42E3-47B9-BDA9-AF93FED1E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6675"/>
          <a:ext cx="771633" cy="771633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54128</xdr:colOff>
      <xdr:row>0</xdr:row>
      <xdr:rowOff>768096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F17539-81E4-4786-8AB1-777EC1A49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1980" y="0"/>
          <a:ext cx="808508" cy="768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BE32-8DF2-44C3-A713-418DBA80BDDC}">
  <sheetPr codeName="Sheet1"/>
  <dimension ref="A1:T52"/>
  <sheetViews>
    <sheetView topLeftCell="A6" zoomScaleNormal="100" zoomScaleSheetLayoutView="100" workbookViewId="0">
      <selection activeCell="A22" sqref="A22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9.900000000000006" customHeight="1" x14ac:dyDescent="0.35">
      <c r="B1" s="3"/>
      <c r="C1" s="4"/>
      <c r="D1" s="189" t="s">
        <v>0</v>
      </c>
      <c r="E1" s="189"/>
      <c r="F1" s="189"/>
      <c r="G1" s="189"/>
      <c r="H1" s="189"/>
      <c r="I1" s="2"/>
      <c r="J1" s="5"/>
      <c r="K1" s="201"/>
      <c r="L1" s="201"/>
      <c r="P1" s="52"/>
      <c r="Q1" s="52"/>
      <c r="R1" s="52"/>
      <c r="S1" s="52"/>
      <c r="T1" s="52"/>
    </row>
    <row r="2" spans="1:20" x14ac:dyDescent="0.3">
      <c r="B2" s="188"/>
      <c r="C2" s="188"/>
      <c r="D2" s="179" t="s">
        <v>1</v>
      </c>
      <c r="E2" s="179"/>
      <c r="F2" s="179"/>
      <c r="G2" s="179"/>
      <c r="H2" s="179"/>
      <c r="J2" s="8"/>
      <c r="K2" s="8" t="s">
        <v>2</v>
      </c>
      <c r="L2" s="188" t="s">
        <v>3</v>
      </c>
      <c r="M2" s="188"/>
      <c r="P2" s="53"/>
      <c r="Q2" s="53"/>
      <c r="R2" s="53"/>
      <c r="S2" s="53"/>
      <c r="T2" s="53"/>
    </row>
    <row r="3" spans="1:20" x14ac:dyDescent="0.3">
      <c r="B3" s="7" t="s">
        <v>4</v>
      </c>
      <c r="C3" s="188" t="s">
        <v>53</v>
      </c>
      <c r="D3" s="188"/>
      <c r="E3" s="188"/>
      <c r="F3" s="188"/>
      <c r="G3" s="188"/>
      <c r="J3" s="8"/>
      <c r="K3" s="8" t="s">
        <v>5</v>
      </c>
      <c r="L3" s="188" t="s">
        <v>6</v>
      </c>
      <c r="M3" s="188"/>
      <c r="Q3" s="53"/>
      <c r="R3" s="53"/>
      <c r="S3" s="53"/>
      <c r="T3" s="53"/>
    </row>
    <row r="4" spans="1:20" x14ac:dyDescent="0.3">
      <c r="B4" s="7" t="s">
        <v>7</v>
      </c>
      <c r="C4" s="188" t="s">
        <v>54</v>
      </c>
      <c r="D4" s="188"/>
      <c r="E4" s="188"/>
      <c r="F4" s="188"/>
      <c r="G4" s="188"/>
      <c r="J4" s="8"/>
      <c r="K4" s="8" t="s">
        <v>8</v>
      </c>
      <c r="L4" s="188" t="s">
        <v>6</v>
      </c>
      <c r="M4" s="188"/>
      <c r="Q4" s="53"/>
      <c r="R4" s="53"/>
      <c r="S4" s="53"/>
      <c r="T4" s="53"/>
    </row>
    <row r="5" spans="1:20" s="29" customFormat="1" ht="15" thickBot="1" x14ac:dyDescent="0.25">
      <c r="A5" s="26"/>
      <c r="B5" s="27"/>
      <c r="C5" s="28"/>
      <c r="D5" s="28"/>
      <c r="E5" s="28"/>
      <c r="F5" s="28"/>
      <c r="G5" s="28"/>
      <c r="J5" s="30"/>
      <c r="K5" s="31"/>
      <c r="L5" s="28"/>
      <c r="Q5" s="53"/>
      <c r="R5" s="53"/>
      <c r="S5" s="53"/>
      <c r="T5" s="53"/>
    </row>
    <row r="6" spans="1:20" s="1" customFormat="1" x14ac:dyDescent="0.3">
      <c r="A6" s="197" t="s">
        <v>9</v>
      </c>
      <c r="B6" s="193" t="s">
        <v>10</v>
      </c>
      <c r="C6" s="193" t="s">
        <v>11</v>
      </c>
      <c r="D6" s="193" t="s">
        <v>12</v>
      </c>
      <c r="E6" s="195" t="s">
        <v>13</v>
      </c>
      <c r="F6" s="202" t="s">
        <v>14</v>
      </c>
      <c r="G6" s="203"/>
      <c r="H6" s="203"/>
      <c r="I6" s="203"/>
      <c r="J6" s="193" t="s">
        <v>15</v>
      </c>
      <c r="K6" s="193"/>
      <c r="L6" s="193" t="s">
        <v>16</v>
      </c>
      <c r="M6" s="199"/>
      <c r="P6" s="53"/>
      <c r="Q6" s="53"/>
      <c r="R6" s="53"/>
      <c r="S6" s="53"/>
      <c r="T6" s="53"/>
    </row>
    <row r="7" spans="1:20" ht="29.4" thickBot="1" x14ac:dyDescent="0.35">
      <c r="A7" s="198"/>
      <c r="B7" s="194"/>
      <c r="C7" s="194"/>
      <c r="D7" s="194"/>
      <c r="E7" s="196"/>
      <c r="F7" s="10" t="s">
        <v>17</v>
      </c>
      <c r="G7" s="10" t="s">
        <v>18</v>
      </c>
      <c r="H7" s="10" t="s">
        <v>19</v>
      </c>
      <c r="I7" s="10" t="s">
        <v>51</v>
      </c>
      <c r="J7" s="66" t="s">
        <v>20</v>
      </c>
      <c r="K7" s="66" t="s">
        <v>21</v>
      </c>
      <c r="L7" s="194"/>
      <c r="M7" s="200"/>
      <c r="P7" s="53"/>
      <c r="Q7" s="53"/>
      <c r="R7" s="53"/>
      <c r="S7" s="53"/>
      <c r="T7" s="53"/>
    </row>
    <row r="8" spans="1:20" ht="15" thickBot="1" x14ac:dyDescent="0.35">
      <c r="A8" s="190" t="s">
        <v>22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2"/>
      <c r="P8" s="53"/>
      <c r="Q8" s="53"/>
      <c r="R8" s="53"/>
      <c r="S8" s="53"/>
      <c r="T8" s="53"/>
    </row>
    <row r="9" spans="1:20" x14ac:dyDescent="0.3">
      <c r="A9" s="42">
        <v>1</v>
      </c>
      <c r="B9" s="19"/>
      <c r="C9" s="101" t="s">
        <v>57</v>
      </c>
      <c r="D9" s="80" t="s">
        <v>23</v>
      </c>
      <c r="E9" s="75">
        <v>6</v>
      </c>
      <c r="F9" s="22">
        <v>2</v>
      </c>
      <c r="G9" s="19">
        <v>2</v>
      </c>
      <c r="H9" s="19"/>
      <c r="I9" s="19"/>
      <c r="J9" s="19">
        <f>SUM(F9:I9)*14</f>
        <v>56</v>
      </c>
      <c r="K9" s="19">
        <f>E9*25-J9</f>
        <v>94</v>
      </c>
      <c r="L9" s="146" t="s">
        <v>24</v>
      </c>
      <c r="M9" s="147"/>
      <c r="P9" s="53"/>
      <c r="Q9" s="53"/>
      <c r="R9" s="53"/>
      <c r="S9" s="53"/>
      <c r="T9" s="53"/>
    </row>
    <row r="10" spans="1:20" x14ac:dyDescent="0.3">
      <c r="A10" s="43">
        <v>2</v>
      </c>
      <c r="B10" s="20"/>
      <c r="C10" s="102" t="s">
        <v>58</v>
      </c>
      <c r="D10" s="81" t="s">
        <v>18</v>
      </c>
      <c r="E10" s="69">
        <v>5</v>
      </c>
      <c r="F10" s="21">
        <v>1</v>
      </c>
      <c r="G10" s="20">
        <v>1</v>
      </c>
      <c r="H10" s="20"/>
      <c r="I10" s="20"/>
      <c r="J10" s="20">
        <f>SUM(F10:I10)*14</f>
        <v>28</v>
      </c>
      <c r="K10" s="20">
        <f>E10*25-J10</f>
        <v>97</v>
      </c>
      <c r="L10" s="167" t="s">
        <v>24</v>
      </c>
      <c r="M10" s="168"/>
      <c r="P10" s="53"/>
      <c r="Q10" s="53"/>
      <c r="R10" s="53"/>
      <c r="S10" s="53"/>
      <c r="T10" s="53"/>
    </row>
    <row r="11" spans="1:20" ht="28.8" x14ac:dyDescent="0.3">
      <c r="A11" s="43">
        <v>3</v>
      </c>
      <c r="B11" s="20"/>
      <c r="C11" s="102" t="s">
        <v>59</v>
      </c>
      <c r="D11" s="81" t="s">
        <v>18</v>
      </c>
      <c r="E11" s="69">
        <v>5</v>
      </c>
      <c r="F11" s="21">
        <v>1</v>
      </c>
      <c r="G11" s="20">
        <v>1</v>
      </c>
      <c r="H11" s="20"/>
      <c r="I11" s="20"/>
      <c r="J11" s="20">
        <f>SUM(F11:I11)*14</f>
        <v>28</v>
      </c>
      <c r="K11" s="20">
        <f>E11*25-J11</f>
        <v>97</v>
      </c>
      <c r="L11" s="169" t="s">
        <v>24</v>
      </c>
      <c r="M11" s="170"/>
      <c r="P11" s="53"/>
      <c r="Q11" s="53"/>
      <c r="R11" s="53"/>
      <c r="S11" s="53"/>
      <c r="T11" s="53"/>
    </row>
    <row r="12" spans="1:20" x14ac:dyDescent="0.3">
      <c r="A12" s="43">
        <v>4</v>
      </c>
      <c r="B12" s="20"/>
      <c r="C12" s="103" t="s">
        <v>64</v>
      </c>
      <c r="D12" s="81" t="s">
        <v>17</v>
      </c>
      <c r="E12" s="69">
        <v>5</v>
      </c>
      <c r="F12" s="21">
        <v>1</v>
      </c>
      <c r="G12" s="20">
        <v>1</v>
      </c>
      <c r="H12" s="20"/>
      <c r="I12" s="20"/>
      <c r="J12" s="20">
        <f>SUM(F12:I12)*14</f>
        <v>28</v>
      </c>
      <c r="K12" s="20">
        <f>E12*25-J12</f>
        <v>97</v>
      </c>
      <c r="L12" s="171" t="s">
        <v>24</v>
      </c>
      <c r="M12" s="172"/>
      <c r="P12" s="53"/>
      <c r="Q12" s="53"/>
      <c r="R12" s="53"/>
      <c r="S12" s="53"/>
      <c r="T12" s="53"/>
    </row>
    <row r="13" spans="1:20" ht="15" thickBot="1" x14ac:dyDescent="0.35">
      <c r="A13" s="64">
        <v>5</v>
      </c>
      <c r="B13" s="62"/>
      <c r="C13" s="104" t="s">
        <v>60</v>
      </c>
      <c r="D13" s="134" t="s">
        <v>88</v>
      </c>
      <c r="E13" s="76">
        <v>4</v>
      </c>
      <c r="F13" s="70"/>
      <c r="G13" s="62"/>
      <c r="H13" s="62"/>
      <c r="I13" s="62"/>
      <c r="J13" s="205" t="s">
        <v>89</v>
      </c>
      <c r="K13" s="206"/>
      <c r="L13" s="185" t="s">
        <v>26</v>
      </c>
      <c r="M13" s="204"/>
      <c r="P13" s="13"/>
      <c r="Q13" s="13"/>
      <c r="R13" s="13"/>
      <c r="S13" s="13"/>
      <c r="T13" s="13"/>
    </row>
    <row r="14" spans="1:20" ht="15" thickBot="1" x14ac:dyDescent="0.35">
      <c r="A14" s="176" t="s">
        <v>25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8"/>
      <c r="O14" s="53"/>
      <c r="P14" s="53"/>
      <c r="Q14" s="53"/>
      <c r="R14" s="53"/>
      <c r="S14" s="53"/>
    </row>
    <row r="15" spans="1:20" x14ac:dyDescent="0.3">
      <c r="A15" s="39">
        <v>6</v>
      </c>
      <c r="B15" s="40"/>
      <c r="C15" s="101" t="s">
        <v>61</v>
      </c>
      <c r="D15" s="180" t="s">
        <v>18</v>
      </c>
      <c r="E15" s="182">
        <v>5</v>
      </c>
      <c r="F15" s="186">
        <v>2</v>
      </c>
      <c r="G15" s="184">
        <v>2</v>
      </c>
      <c r="H15" s="184"/>
      <c r="I15" s="184"/>
      <c r="J15" s="184">
        <f>SUM(F15:I17)*14</f>
        <v>56</v>
      </c>
      <c r="K15" s="184">
        <f>25*E15-J15</f>
        <v>69</v>
      </c>
      <c r="L15" s="173" t="s">
        <v>26</v>
      </c>
      <c r="M15" s="174"/>
      <c r="P15" s="53"/>
      <c r="Q15" s="53"/>
      <c r="R15" s="53"/>
      <c r="S15" s="53"/>
      <c r="T15" s="53"/>
    </row>
    <row r="16" spans="1:20" x14ac:dyDescent="0.3">
      <c r="A16" s="98">
        <v>7</v>
      </c>
      <c r="B16" s="99"/>
      <c r="C16" s="104" t="s">
        <v>62</v>
      </c>
      <c r="D16" s="181"/>
      <c r="E16" s="183"/>
      <c r="F16" s="187"/>
      <c r="G16" s="185"/>
      <c r="H16" s="185"/>
      <c r="I16" s="185"/>
      <c r="J16" s="185"/>
      <c r="K16" s="185"/>
      <c r="L16" s="167"/>
      <c r="M16" s="168"/>
      <c r="P16" s="53"/>
      <c r="Q16" s="53"/>
      <c r="R16" s="53"/>
      <c r="S16" s="53"/>
      <c r="T16" s="53"/>
    </row>
    <row r="17" spans="1:20" ht="15" thickBot="1" x14ac:dyDescent="0.35">
      <c r="A17" s="59">
        <v>8</v>
      </c>
      <c r="B17" s="68"/>
      <c r="C17" s="105" t="s">
        <v>63</v>
      </c>
      <c r="D17" s="181"/>
      <c r="E17" s="183"/>
      <c r="F17" s="187"/>
      <c r="G17" s="185"/>
      <c r="H17" s="185"/>
      <c r="I17" s="185"/>
      <c r="J17" s="185"/>
      <c r="K17" s="185"/>
      <c r="L17" s="167"/>
      <c r="M17" s="168"/>
      <c r="P17" s="53"/>
      <c r="Q17" s="53"/>
      <c r="R17" s="53"/>
      <c r="S17" s="53"/>
      <c r="T17" s="53"/>
    </row>
    <row r="18" spans="1:20" x14ac:dyDescent="0.3">
      <c r="A18" s="141" t="s">
        <v>27</v>
      </c>
      <c r="B18" s="142"/>
      <c r="C18" s="142"/>
      <c r="D18" s="14" t="s">
        <v>28</v>
      </c>
      <c r="E18" s="163">
        <f t="shared" ref="E18:I18" si="0">SUM(E9:E17)</f>
        <v>30</v>
      </c>
      <c r="F18" s="56">
        <f t="shared" si="0"/>
        <v>7</v>
      </c>
      <c r="G18" s="57">
        <f t="shared" si="0"/>
        <v>7</v>
      </c>
      <c r="H18" s="57">
        <f t="shared" si="0"/>
        <v>0</v>
      </c>
      <c r="I18" s="57">
        <f t="shared" si="0"/>
        <v>0</v>
      </c>
      <c r="J18" s="152">
        <f>SUM(J9:J17)+28</f>
        <v>224</v>
      </c>
      <c r="K18" s="152">
        <f>SUM(K9:K17)+72</f>
        <v>526</v>
      </c>
      <c r="L18" s="57" t="s">
        <v>29</v>
      </c>
      <c r="M18" s="60" t="s">
        <v>30</v>
      </c>
      <c r="P18" s="53"/>
      <c r="Q18" s="53"/>
      <c r="R18" s="53"/>
      <c r="S18" s="53"/>
      <c r="T18" s="53"/>
    </row>
    <row r="19" spans="1:20" ht="15" thickBot="1" x14ac:dyDescent="0.35">
      <c r="A19" s="143"/>
      <c r="B19" s="144"/>
      <c r="C19" s="144"/>
      <c r="D19" s="15" t="s">
        <v>31</v>
      </c>
      <c r="E19" s="164"/>
      <c r="F19" s="58">
        <f>COUNT(F9:F17)</f>
        <v>5</v>
      </c>
      <c r="G19" s="16">
        <f>COUNT(G9:G17)</f>
        <v>5</v>
      </c>
      <c r="H19" s="16">
        <f>COUNT(H9:H17)</f>
        <v>0</v>
      </c>
      <c r="I19" s="16">
        <f>COUNT(I9:I17)</f>
        <v>0</v>
      </c>
      <c r="J19" s="158"/>
      <c r="K19" s="158"/>
      <c r="L19" s="17">
        <f>COUNTIF(L9:M17,"=E")</f>
        <v>4</v>
      </c>
      <c r="M19" s="18">
        <f>COUNTIF(L9:M17,"=V")+COUNTIF(L9:M17,"=C")</f>
        <v>2</v>
      </c>
      <c r="P19" s="53"/>
      <c r="Q19" s="53"/>
      <c r="R19" s="53"/>
      <c r="S19" s="53"/>
      <c r="T19" s="53"/>
    </row>
    <row r="20" spans="1:20" ht="15" thickBot="1" x14ac:dyDescent="0.35">
      <c r="A20" s="160" t="s">
        <v>32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2"/>
      <c r="P20" s="53"/>
      <c r="Q20" s="12"/>
      <c r="R20" s="53"/>
      <c r="S20" s="53"/>
      <c r="T20" s="53"/>
    </row>
    <row r="21" spans="1:20" ht="14.4" customHeight="1" x14ac:dyDescent="0.3">
      <c r="A21" s="42">
        <v>9</v>
      </c>
      <c r="B21" s="19"/>
      <c r="C21" s="273" t="s">
        <v>90</v>
      </c>
      <c r="D21" s="274" t="s">
        <v>17</v>
      </c>
      <c r="E21" s="275">
        <v>5</v>
      </c>
      <c r="F21" s="276">
        <v>2</v>
      </c>
      <c r="G21" s="277">
        <v>1</v>
      </c>
      <c r="H21" s="277"/>
      <c r="I21" s="277"/>
      <c r="J21" s="277">
        <v>42</v>
      </c>
      <c r="K21" s="277">
        <v>83</v>
      </c>
      <c r="L21" s="284" t="s">
        <v>24</v>
      </c>
      <c r="M21" s="288"/>
      <c r="P21" s="53"/>
      <c r="Q21" s="12"/>
      <c r="R21" s="115"/>
      <c r="S21" s="115"/>
      <c r="T21" s="115"/>
    </row>
    <row r="22" spans="1:20" ht="29.4" thickBot="1" x14ac:dyDescent="0.35">
      <c r="A22" s="272">
        <v>10</v>
      </c>
      <c r="B22" s="287"/>
      <c r="C22" s="278" t="s">
        <v>91</v>
      </c>
      <c r="D22" s="279" t="s">
        <v>17</v>
      </c>
      <c r="E22" s="280">
        <v>5</v>
      </c>
      <c r="F22" s="281">
        <v>2</v>
      </c>
      <c r="G22" s="282">
        <v>1</v>
      </c>
      <c r="H22" s="282"/>
      <c r="I22" s="282"/>
      <c r="J22" s="283">
        <v>42</v>
      </c>
      <c r="K22" s="283">
        <v>83</v>
      </c>
      <c r="L22" s="285" t="s">
        <v>24</v>
      </c>
      <c r="M22" s="289"/>
      <c r="P22" s="53"/>
      <c r="Q22" s="12"/>
      <c r="R22" s="115"/>
      <c r="S22" s="115"/>
      <c r="T22" s="115"/>
    </row>
    <row r="23" spans="1:20" ht="15" thickBot="1" x14ac:dyDescent="0.35">
      <c r="A23" s="291"/>
      <c r="B23" s="29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P23" s="25"/>
      <c r="Q23" s="12"/>
      <c r="R23" s="24"/>
      <c r="S23" s="24"/>
      <c r="T23" s="24"/>
    </row>
    <row r="24" spans="1:20" x14ac:dyDescent="0.3">
      <c r="B24" s="148" t="s">
        <v>33</v>
      </c>
      <c r="C24" s="36" t="s">
        <v>34</v>
      </c>
      <c r="D24" s="151">
        <f>SUM(F9:I14)</f>
        <v>10</v>
      </c>
      <c r="E24" s="152"/>
      <c r="F24" s="152"/>
      <c r="G24" s="152"/>
      <c r="H24" s="152"/>
      <c r="I24" s="152"/>
      <c r="J24" s="152"/>
      <c r="K24" s="152"/>
      <c r="L24" s="152"/>
      <c r="M24" s="153"/>
      <c r="P24" s="25"/>
      <c r="Q24" s="12"/>
      <c r="R24" s="24"/>
      <c r="S24" s="24"/>
      <c r="T24" s="24"/>
    </row>
    <row r="25" spans="1:20" x14ac:dyDescent="0.3">
      <c r="B25" s="149"/>
      <c r="C25" s="37" t="s">
        <v>35</v>
      </c>
      <c r="D25" s="154">
        <f>SUM(F15:I17)</f>
        <v>4</v>
      </c>
      <c r="E25" s="155"/>
      <c r="F25" s="155"/>
      <c r="G25" s="155"/>
      <c r="H25" s="155"/>
      <c r="I25" s="155"/>
      <c r="J25" s="155"/>
      <c r="K25" s="155"/>
      <c r="L25" s="155"/>
      <c r="M25" s="156"/>
      <c r="P25" s="25"/>
      <c r="Q25" s="12"/>
      <c r="R25" s="24"/>
      <c r="S25" s="24"/>
      <c r="T25" s="24"/>
    </row>
    <row r="26" spans="1:20" ht="15" thickBot="1" x14ac:dyDescent="0.35">
      <c r="B26" s="150"/>
      <c r="C26" s="38" t="s">
        <v>36</v>
      </c>
      <c r="D26" s="157">
        <f>SUM(F21:I21)</f>
        <v>3</v>
      </c>
      <c r="E26" s="158"/>
      <c r="F26" s="158"/>
      <c r="G26" s="158"/>
      <c r="H26" s="158"/>
      <c r="I26" s="158"/>
      <c r="J26" s="158"/>
      <c r="K26" s="158"/>
      <c r="L26" s="158"/>
      <c r="M26" s="159"/>
      <c r="P26" s="25"/>
      <c r="Q26" s="12"/>
      <c r="R26" s="24"/>
      <c r="S26" s="24"/>
      <c r="T26" s="24"/>
    </row>
    <row r="27" spans="1:20" s="29" customFormat="1" ht="10.199999999999999" x14ac:dyDescent="0.2">
      <c r="A27" s="26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P27" s="33"/>
      <c r="Q27" s="34"/>
      <c r="R27" s="35"/>
      <c r="S27" s="35"/>
      <c r="T27" s="35"/>
    </row>
    <row r="28" spans="1:20" x14ac:dyDescent="0.3">
      <c r="B28" s="4" t="s">
        <v>37</v>
      </c>
      <c r="C28" s="9"/>
      <c r="D28" s="1"/>
      <c r="E28" s="179" t="s">
        <v>38</v>
      </c>
      <c r="F28" s="179"/>
      <c r="G28" s="4"/>
      <c r="H28" s="1"/>
      <c r="I28" s="1"/>
      <c r="J28" s="175" t="s">
        <v>39</v>
      </c>
      <c r="K28" s="175"/>
      <c r="L28" s="175"/>
      <c r="M28" s="175"/>
      <c r="P28" s="13"/>
      <c r="Q28" s="12"/>
      <c r="R28" s="166"/>
      <c r="S28" s="166"/>
      <c r="T28" s="166"/>
    </row>
    <row r="29" spans="1:20" x14ac:dyDescent="0.3">
      <c r="B29" s="145" t="s">
        <v>40</v>
      </c>
      <c r="C29" s="145"/>
      <c r="D29" s="138" t="s">
        <v>55</v>
      </c>
      <c r="E29" s="138"/>
      <c r="F29" s="138"/>
      <c r="G29" s="138"/>
      <c r="H29" s="138"/>
      <c r="I29" s="138"/>
      <c r="J29" s="165" t="s">
        <v>56</v>
      </c>
      <c r="K29" s="165"/>
      <c r="L29" s="165"/>
      <c r="M29" s="165"/>
      <c r="P29" s="13"/>
      <c r="Q29" s="12"/>
      <c r="R29" s="13"/>
      <c r="S29" s="13"/>
      <c r="T29" s="13"/>
    </row>
    <row r="30" spans="1:20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P30" s="11"/>
      <c r="Q30" s="12"/>
      <c r="R30" s="13"/>
      <c r="S30" s="13"/>
      <c r="T30" s="13"/>
    </row>
    <row r="31" spans="1:20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3" x14ac:dyDescent="0.3">
      <c r="A3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/>
    </row>
    <row r="35" spans="1:13" x14ac:dyDescent="0.3">
      <c r="A3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/>
    </row>
    <row r="36" spans="1:13" x14ac:dyDescent="0.3">
      <c r="A3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/>
    </row>
    <row r="37" spans="1:13" x14ac:dyDescent="0.3">
      <c r="A37"/>
      <c r="B37" s="1"/>
      <c r="C37" s="1"/>
      <c r="H37" s="4"/>
      <c r="I37" s="4"/>
      <c r="J37" s="1"/>
      <c r="K37" s="1"/>
      <c r="L37" s="1"/>
      <c r="M37"/>
    </row>
    <row r="38" spans="1:13" x14ac:dyDescent="0.3">
      <c r="A38"/>
      <c r="B38" s="1"/>
      <c r="C38" s="1"/>
      <c r="H38" s="4"/>
      <c r="I38" s="4"/>
      <c r="J38" s="1"/>
      <c r="K38" s="1"/>
      <c r="L38" s="1"/>
      <c r="M38"/>
    </row>
    <row r="39" spans="1:13" x14ac:dyDescent="0.3">
      <c r="A3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/>
    </row>
    <row r="40" spans="1:13" x14ac:dyDescent="0.3">
      <c r="A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/>
    </row>
    <row r="51" spans="1:13" x14ac:dyDescent="0.3">
      <c r="A51" s="139" t="s">
        <v>41</v>
      </c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</row>
    <row r="52" spans="1:13" x14ac:dyDescent="0.3">
      <c r="A52" s="140" t="s">
        <v>42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</row>
  </sheetData>
  <sheetProtection formatCells="0" formatRows="0" insertRows="0" insertHyperlinks="0" deleteRows="0" sort="0" autoFilter="0" pivotTables="0"/>
  <protectedRanges>
    <protectedRange sqref="C3:G4 D2 L2:M2 D29 A9:C13 K1:L1 E9:I13 J9:J12 E15:XFD17 J29 A15:C17 A21:B22 K9:XFD13" name="Editabil"/>
    <protectedRange sqref="D9:D12 D15:D17 D21:D22" name="Editabil_3_4_3_1_1"/>
    <protectedRange sqref="D13" name="Editabil_3_4_3_1_1_1_1_1"/>
  </protectedRanges>
  <mergeCells count="53">
    <mergeCell ref="I15:I17"/>
    <mergeCell ref="K1:L1"/>
    <mergeCell ref="L9:M9"/>
    <mergeCell ref="F6:I6"/>
    <mergeCell ref="L13:M13"/>
    <mergeCell ref="J13:K13"/>
    <mergeCell ref="B2:C2"/>
    <mergeCell ref="D1:H1"/>
    <mergeCell ref="D2:H2"/>
    <mergeCell ref="A8:M8"/>
    <mergeCell ref="C4:G4"/>
    <mergeCell ref="B6:B7"/>
    <mergeCell ref="C6:C7"/>
    <mergeCell ref="D6:D7"/>
    <mergeCell ref="E6:E7"/>
    <mergeCell ref="A6:A7"/>
    <mergeCell ref="L2:M2"/>
    <mergeCell ref="L4:M4"/>
    <mergeCell ref="J6:K6"/>
    <mergeCell ref="L6:M7"/>
    <mergeCell ref="C3:G3"/>
    <mergeCell ref="L3:M3"/>
    <mergeCell ref="R28:T28"/>
    <mergeCell ref="L10:M10"/>
    <mergeCell ref="L11:M11"/>
    <mergeCell ref="L12:M12"/>
    <mergeCell ref="L15:M17"/>
    <mergeCell ref="J28:M28"/>
    <mergeCell ref="K18:K19"/>
    <mergeCell ref="A14:M14"/>
    <mergeCell ref="E28:F28"/>
    <mergeCell ref="D15:D17"/>
    <mergeCell ref="E15:E17"/>
    <mergeCell ref="J15:J17"/>
    <mergeCell ref="K15:K17"/>
    <mergeCell ref="F15:F17"/>
    <mergeCell ref="G15:G17"/>
    <mergeCell ref="H15:H17"/>
    <mergeCell ref="D29:I29"/>
    <mergeCell ref="A51:M51"/>
    <mergeCell ref="A52:M52"/>
    <mergeCell ref="A18:C19"/>
    <mergeCell ref="B29:C29"/>
    <mergeCell ref="L21:M21"/>
    <mergeCell ref="B24:B26"/>
    <mergeCell ref="D24:M24"/>
    <mergeCell ref="D25:M25"/>
    <mergeCell ref="D26:M26"/>
    <mergeCell ref="A20:M20"/>
    <mergeCell ref="E18:E19"/>
    <mergeCell ref="J18:J19"/>
    <mergeCell ref="J29:M29"/>
    <mergeCell ref="L22:M22"/>
  </mergeCells>
  <conditionalFormatting sqref="D1:D8 D18:D20 D23:D40">
    <cfRule type="cellIs" dxfId="44" priority="58" stopIfTrue="1" operator="equal">
      <formula>"DS"</formula>
    </cfRule>
    <cfRule type="cellIs" dxfId="43" priority="62" operator="equal">
      <formula>"DA"</formula>
    </cfRule>
    <cfRule type="cellIs" dxfId="42" priority="64" operator="equal">
      <formula>"DC"</formula>
    </cfRule>
  </conditionalFormatting>
  <conditionalFormatting sqref="D9:D12">
    <cfRule type="cellIs" dxfId="41" priority="5" operator="equal">
      <formula>"C'"</formula>
    </cfRule>
    <cfRule type="cellIs" dxfId="40" priority="6" operator="equal">
      <formula>"S"</formula>
    </cfRule>
    <cfRule type="cellIs" dxfId="39" priority="7" operator="equal">
      <formula>"C"</formula>
    </cfRule>
    <cfRule type="cellIs" dxfId="38" priority="8" operator="equal">
      <formula>"F"</formula>
    </cfRule>
  </conditionalFormatting>
  <conditionalFormatting sqref="D15:D16">
    <cfRule type="cellIs" dxfId="37" priority="1" operator="equal">
      <formula>"C'"</formula>
    </cfRule>
    <cfRule type="cellIs" dxfId="36" priority="2" operator="equal">
      <formula>"S"</formula>
    </cfRule>
    <cfRule type="cellIs" dxfId="35" priority="3" operator="equal">
      <formula>"C"</formula>
    </cfRule>
    <cfRule type="cellIs" dxfId="34" priority="4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66CD-7B21-4F7E-932C-50632605B570}">
  <sheetPr codeName="Sheet2"/>
  <dimension ref="A1:T49"/>
  <sheetViews>
    <sheetView topLeftCell="A3" zoomScaleNormal="100" zoomScaleSheetLayoutView="70" workbookViewId="0">
      <selection activeCell="A20" sqref="A20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9.900000000000006" customHeight="1" x14ac:dyDescent="0.35">
      <c r="B1" s="3"/>
      <c r="C1" s="4"/>
      <c r="D1" s="189" t="str">
        <f>Sem_I!D1</f>
        <v>Plan de învățământ masterat</v>
      </c>
      <c r="E1" s="189"/>
      <c r="F1" s="189"/>
      <c r="G1" s="189"/>
      <c r="H1" s="189"/>
      <c r="I1" s="2"/>
      <c r="J1" s="5"/>
      <c r="K1" s="201"/>
      <c r="L1" s="201"/>
      <c r="P1" s="52"/>
      <c r="Q1" s="52"/>
      <c r="R1" s="52"/>
      <c r="S1" s="52"/>
      <c r="T1" s="52"/>
    </row>
    <row r="2" spans="1:20" x14ac:dyDescent="0.3">
      <c r="B2" s="188"/>
      <c r="C2" s="188"/>
      <c r="D2" s="179" t="str">
        <f>Sem_I!D2</f>
        <v>2025 - 2027</v>
      </c>
      <c r="E2" s="179"/>
      <c r="F2" s="179"/>
      <c r="G2" s="179"/>
      <c r="H2" s="179"/>
      <c r="J2" s="8"/>
      <c r="K2" s="8" t="s">
        <v>2</v>
      </c>
      <c r="L2" s="188" t="str">
        <f>Sem_I!L2</f>
        <v>2025 - 2026</v>
      </c>
      <c r="M2" s="188"/>
      <c r="R2" s="53"/>
      <c r="S2" s="53"/>
      <c r="T2" s="53"/>
    </row>
    <row r="3" spans="1:20" x14ac:dyDescent="0.3">
      <c r="B3" s="7" t="s">
        <v>4</v>
      </c>
      <c r="C3" s="188" t="str">
        <f>Sem_I!C3</f>
        <v>Științe ale educației</v>
      </c>
      <c r="D3" s="188"/>
      <c r="E3" s="188"/>
      <c r="F3" s="188"/>
      <c r="G3" s="188"/>
      <c r="J3" s="8"/>
      <c r="K3" s="8" t="s">
        <v>5</v>
      </c>
      <c r="L3" s="188" t="str">
        <f>Sem_I!L3</f>
        <v>I</v>
      </c>
      <c r="M3" s="188"/>
      <c r="R3" s="53"/>
      <c r="S3" s="53"/>
      <c r="T3" s="53"/>
    </row>
    <row r="4" spans="1:20" x14ac:dyDescent="0.3">
      <c r="B4" s="7" t="s">
        <v>7</v>
      </c>
      <c r="C4" s="188" t="str">
        <f>Sem_I!C4</f>
        <v>Consiliere școlară și de carieră</v>
      </c>
      <c r="D4" s="188"/>
      <c r="E4" s="188"/>
      <c r="F4" s="188"/>
      <c r="G4" s="188"/>
      <c r="J4" s="8"/>
      <c r="K4" s="8" t="s">
        <v>8</v>
      </c>
      <c r="L4" s="188" t="s">
        <v>43</v>
      </c>
      <c r="M4" s="188"/>
      <c r="R4" s="53"/>
      <c r="S4" s="53"/>
      <c r="T4" s="53"/>
    </row>
    <row r="5" spans="1:20" s="29" customFormat="1" ht="15" thickBot="1" x14ac:dyDescent="0.25">
      <c r="A5" s="26"/>
      <c r="B5" s="27"/>
      <c r="C5" s="28"/>
      <c r="D5" s="28"/>
      <c r="E5" s="28"/>
      <c r="F5" s="28"/>
      <c r="G5" s="28"/>
      <c r="J5" s="30"/>
      <c r="K5" s="31"/>
      <c r="L5" s="28"/>
      <c r="M5" s="26"/>
      <c r="P5" s="53"/>
      <c r="Q5" s="53"/>
      <c r="R5" s="53"/>
      <c r="S5" s="53"/>
      <c r="T5" s="53"/>
    </row>
    <row r="6" spans="1:20" s="1" customFormat="1" x14ac:dyDescent="0.3">
      <c r="A6" s="197" t="s">
        <v>9</v>
      </c>
      <c r="B6" s="193" t="s">
        <v>10</v>
      </c>
      <c r="C6" s="193" t="s">
        <v>11</v>
      </c>
      <c r="D6" s="193" t="s">
        <v>12</v>
      </c>
      <c r="E6" s="195" t="s">
        <v>13</v>
      </c>
      <c r="F6" s="202" t="s">
        <v>14</v>
      </c>
      <c r="G6" s="203"/>
      <c r="H6" s="203"/>
      <c r="I6" s="203"/>
      <c r="J6" s="193" t="s">
        <v>15</v>
      </c>
      <c r="K6" s="193"/>
      <c r="L6" s="193" t="s">
        <v>16</v>
      </c>
      <c r="M6" s="199"/>
      <c r="P6" s="53"/>
      <c r="Q6" s="53"/>
      <c r="R6" s="53"/>
      <c r="S6" s="53"/>
      <c r="T6" s="53"/>
    </row>
    <row r="7" spans="1:20" ht="29.4" thickBot="1" x14ac:dyDescent="0.35">
      <c r="A7" s="219"/>
      <c r="B7" s="213"/>
      <c r="C7" s="213"/>
      <c r="D7" s="213"/>
      <c r="E7" s="214"/>
      <c r="F7" s="63" t="s">
        <v>17</v>
      </c>
      <c r="G7" s="63" t="s">
        <v>18</v>
      </c>
      <c r="H7" s="63" t="s">
        <v>19</v>
      </c>
      <c r="I7" s="63" t="s">
        <v>51</v>
      </c>
      <c r="J7" s="67" t="s">
        <v>20</v>
      </c>
      <c r="K7" s="67" t="s">
        <v>21</v>
      </c>
      <c r="L7" s="213"/>
      <c r="M7" s="215"/>
      <c r="P7" s="53"/>
      <c r="Q7" s="53"/>
      <c r="R7" s="53"/>
      <c r="S7" s="53"/>
      <c r="T7" s="53"/>
    </row>
    <row r="8" spans="1:20" ht="15" thickBot="1" x14ac:dyDescent="0.35">
      <c r="A8" s="216" t="s">
        <v>22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8"/>
      <c r="P8" s="53"/>
      <c r="Q8" s="53"/>
      <c r="R8" s="53"/>
      <c r="S8" s="53"/>
      <c r="T8" s="53"/>
    </row>
    <row r="9" spans="1:20" ht="28.8" x14ac:dyDescent="0.3">
      <c r="A9" s="42">
        <v>1</v>
      </c>
      <c r="B9" s="19"/>
      <c r="C9" s="101" t="s">
        <v>65</v>
      </c>
      <c r="D9" s="80" t="s">
        <v>23</v>
      </c>
      <c r="E9" s="48">
        <v>5</v>
      </c>
      <c r="F9" s="47">
        <v>1</v>
      </c>
      <c r="G9" s="19">
        <v>2</v>
      </c>
      <c r="H9" s="19"/>
      <c r="I9" s="19"/>
      <c r="J9" s="19">
        <f t="shared" ref="J9:J12" si="0">SUM(F9:I9)*14</f>
        <v>42</v>
      </c>
      <c r="K9" s="19">
        <f t="shared" ref="K9:K12" si="1">E9*25-J9</f>
        <v>83</v>
      </c>
      <c r="L9" s="220" t="s">
        <v>24</v>
      </c>
      <c r="M9" s="221"/>
      <c r="P9" s="53"/>
      <c r="Q9" s="53"/>
      <c r="R9" s="53"/>
      <c r="S9" s="53"/>
      <c r="T9" s="53"/>
    </row>
    <row r="10" spans="1:20" ht="28.8" x14ac:dyDescent="0.3">
      <c r="A10" s="43">
        <v>2</v>
      </c>
      <c r="B10" s="20"/>
      <c r="C10" s="102" t="s">
        <v>66</v>
      </c>
      <c r="D10" s="81" t="s">
        <v>23</v>
      </c>
      <c r="E10" s="49">
        <v>6</v>
      </c>
      <c r="F10" s="50">
        <v>2</v>
      </c>
      <c r="G10" s="20">
        <v>2</v>
      </c>
      <c r="H10" s="20"/>
      <c r="I10" s="20"/>
      <c r="J10" s="20">
        <f t="shared" si="0"/>
        <v>56</v>
      </c>
      <c r="K10" s="20">
        <f t="shared" si="1"/>
        <v>94</v>
      </c>
      <c r="L10" s="207" t="s">
        <v>24</v>
      </c>
      <c r="M10" s="208"/>
      <c r="P10" s="53"/>
      <c r="Q10" s="53"/>
      <c r="R10" s="53"/>
      <c r="S10" s="53"/>
      <c r="T10" s="53"/>
    </row>
    <row r="11" spans="1:20" x14ac:dyDescent="0.3">
      <c r="A11" s="43">
        <v>3</v>
      </c>
      <c r="B11" s="20"/>
      <c r="C11" s="102" t="s">
        <v>67</v>
      </c>
      <c r="D11" s="81" t="s">
        <v>18</v>
      </c>
      <c r="E11" s="49">
        <v>5</v>
      </c>
      <c r="F11" s="50">
        <v>1</v>
      </c>
      <c r="G11" s="20">
        <v>1</v>
      </c>
      <c r="H11" s="20"/>
      <c r="I11" s="20"/>
      <c r="J11" s="20">
        <f t="shared" si="0"/>
        <v>28</v>
      </c>
      <c r="K11" s="20">
        <f t="shared" si="1"/>
        <v>97</v>
      </c>
      <c r="L11" s="207" t="s">
        <v>24</v>
      </c>
      <c r="M11" s="208"/>
      <c r="P11" s="53"/>
      <c r="Q11" s="53"/>
      <c r="R11" s="53"/>
      <c r="S11" s="53"/>
      <c r="T11" s="53"/>
    </row>
    <row r="12" spans="1:20" x14ac:dyDescent="0.3">
      <c r="A12" s="43">
        <v>4</v>
      </c>
      <c r="B12" s="20"/>
      <c r="C12" s="102" t="s">
        <v>68</v>
      </c>
      <c r="D12" s="81" t="s">
        <v>18</v>
      </c>
      <c r="E12" s="49">
        <v>5</v>
      </c>
      <c r="F12" s="50">
        <v>1</v>
      </c>
      <c r="G12" s="20">
        <v>1</v>
      </c>
      <c r="H12" s="20"/>
      <c r="I12" s="20"/>
      <c r="J12" s="20">
        <f t="shared" si="0"/>
        <v>28</v>
      </c>
      <c r="K12" s="20">
        <f t="shared" si="1"/>
        <v>97</v>
      </c>
      <c r="L12" s="207" t="s">
        <v>24</v>
      </c>
      <c r="M12" s="208"/>
      <c r="P12" s="53"/>
      <c r="Q12" s="53"/>
      <c r="R12" s="53"/>
      <c r="S12" s="53"/>
      <c r="T12" s="53"/>
    </row>
    <row r="13" spans="1:20" ht="15" thickBot="1" x14ac:dyDescent="0.35">
      <c r="A13" s="43">
        <v>5</v>
      </c>
      <c r="B13" s="20"/>
      <c r="C13" s="103" t="s">
        <v>69</v>
      </c>
      <c r="D13" s="134" t="s">
        <v>88</v>
      </c>
      <c r="E13" s="49">
        <v>4</v>
      </c>
      <c r="F13" s="50"/>
      <c r="G13" s="20"/>
      <c r="H13" s="20"/>
      <c r="I13" s="20"/>
      <c r="J13" s="205" t="s">
        <v>89</v>
      </c>
      <c r="K13" s="206"/>
      <c r="L13" s="207" t="s">
        <v>26</v>
      </c>
      <c r="M13" s="208"/>
      <c r="P13" s="53"/>
      <c r="Q13" s="53"/>
      <c r="R13" s="53"/>
      <c r="S13" s="53"/>
      <c r="T13" s="53"/>
    </row>
    <row r="14" spans="1:20" ht="15" thickBot="1" x14ac:dyDescent="0.35">
      <c r="A14" s="176" t="s">
        <v>25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8"/>
      <c r="P14" s="53"/>
      <c r="Q14" s="53"/>
      <c r="R14" s="53"/>
      <c r="S14" s="53"/>
      <c r="T14" s="53"/>
    </row>
    <row r="15" spans="1:20" ht="16.2" customHeight="1" x14ac:dyDescent="0.3">
      <c r="A15" s="121">
        <v>6</v>
      </c>
      <c r="B15" s="122"/>
      <c r="C15" s="123" t="s">
        <v>70</v>
      </c>
      <c r="D15" s="229" t="s">
        <v>18</v>
      </c>
      <c r="E15" s="209">
        <v>5</v>
      </c>
      <c r="F15" s="209">
        <v>2</v>
      </c>
      <c r="G15" s="209">
        <v>1</v>
      </c>
      <c r="H15" s="209"/>
      <c r="I15" s="209"/>
      <c r="J15" s="209">
        <f>SUM(F15:I16)*14</f>
        <v>42</v>
      </c>
      <c r="K15" s="209">
        <f>25*E15-J15</f>
        <v>83</v>
      </c>
      <c r="L15" s="209" t="s">
        <v>26</v>
      </c>
      <c r="M15" s="210"/>
      <c r="P15" s="53"/>
      <c r="Q15" s="53"/>
      <c r="R15" s="53"/>
      <c r="S15" s="53"/>
      <c r="T15" s="53"/>
    </row>
    <row r="16" spans="1:20" ht="15" thickBot="1" x14ac:dyDescent="0.35">
      <c r="A16" s="125">
        <v>7</v>
      </c>
      <c r="B16" s="41"/>
      <c r="C16" s="126" t="s">
        <v>71</v>
      </c>
      <c r="D16" s="230"/>
      <c r="E16" s="211"/>
      <c r="F16" s="211"/>
      <c r="G16" s="211"/>
      <c r="H16" s="211"/>
      <c r="I16" s="211"/>
      <c r="J16" s="211"/>
      <c r="K16" s="211"/>
      <c r="L16" s="211"/>
      <c r="M16" s="212"/>
      <c r="P16" s="53"/>
      <c r="Q16" s="53"/>
      <c r="R16" s="53"/>
      <c r="S16" s="53"/>
      <c r="T16" s="53"/>
    </row>
    <row r="17" spans="1:20" x14ac:dyDescent="0.3">
      <c r="A17" s="228" t="s">
        <v>27</v>
      </c>
      <c r="B17" s="228"/>
      <c r="C17" s="228"/>
      <c r="D17" s="74" t="s">
        <v>28</v>
      </c>
      <c r="E17" s="228">
        <f t="shared" ref="E17:I17" si="2">SUM(E9:E16)</f>
        <v>30</v>
      </c>
      <c r="F17" s="74">
        <f t="shared" si="2"/>
        <v>7</v>
      </c>
      <c r="G17" s="74">
        <f t="shared" si="2"/>
        <v>7</v>
      </c>
      <c r="H17" s="74">
        <f t="shared" si="2"/>
        <v>0</v>
      </c>
      <c r="I17" s="74">
        <f t="shared" si="2"/>
        <v>0</v>
      </c>
      <c r="J17" s="228">
        <f>SUM(J9:J16)+28</f>
        <v>224</v>
      </c>
      <c r="K17" s="228">
        <f>SUM(K9:K16)+72</f>
        <v>526</v>
      </c>
      <c r="L17" s="74" t="s">
        <v>29</v>
      </c>
      <c r="M17" s="124" t="s">
        <v>30</v>
      </c>
      <c r="P17" s="53"/>
      <c r="Q17" s="53"/>
      <c r="R17" s="53"/>
      <c r="S17" s="53"/>
      <c r="T17" s="53"/>
    </row>
    <row r="18" spans="1:20" x14ac:dyDescent="0.3">
      <c r="A18" s="155"/>
      <c r="B18" s="155"/>
      <c r="C18" s="155"/>
      <c r="D18" s="97" t="s">
        <v>31</v>
      </c>
      <c r="E18" s="155"/>
      <c r="F18" s="97">
        <f>COUNT(F9:F16)</f>
        <v>5</v>
      </c>
      <c r="G18" s="97">
        <f>COUNT(G9:G16)</f>
        <v>5</v>
      </c>
      <c r="H18" s="97">
        <f>COUNT(H9:H16)</f>
        <v>0</v>
      </c>
      <c r="I18" s="97">
        <f>COUNT(I9:I16)</f>
        <v>0</v>
      </c>
      <c r="J18" s="155"/>
      <c r="K18" s="155"/>
      <c r="L18" s="20">
        <f>COUNTIF(L9:M16,"=E")</f>
        <v>4</v>
      </c>
      <c r="M18" s="100">
        <f>COUNTIF(L9:M16,"=V")+COUNTIF(L9:M16,"=C")</f>
        <v>2</v>
      </c>
      <c r="P18" s="53"/>
      <c r="Q18" s="53"/>
      <c r="R18" s="53"/>
      <c r="S18" s="53"/>
      <c r="T18" s="53"/>
    </row>
    <row r="19" spans="1:20" ht="15" thickBot="1" x14ac:dyDescent="0.35">
      <c r="A19" s="223" t="s">
        <v>32</v>
      </c>
      <c r="B19" s="224"/>
      <c r="C19" s="224"/>
      <c r="D19" s="225"/>
      <c r="E19" s="224"/>
      <c r="F19" s="224"/>
      <c r="G19" s="224"/>
      <c r="H19" s="224"/>
      <c r="I19" s="224"/>
      <c r="J19" s="224"/>
      <c r="K19" s="224"/>
      <c r="L19" s="224"/>
      <c r="M19" s="226"/>
      <c r="P19" s="53"/>
      <c r="Q19" s="12"/>
      <c r="R19" s="53"/>
      <c r="S19" s="53"/>
      <c r="T19" s="53"/>
    </row>
    <row r="20" spans="1:20" s="88" customFormat="1" ht="29.4" thickBot="1" x14ac:dyDescent="0.35">
      <c r="A20" s="90">
        <v>8</v>
      </c>
      <c r="B20" s="91"/>
      <c r="C20" s="292" t="s">
        <v>92</v>
      </c>
      <c r="D20" s="293" t="s">
        <v>17</v>
      </c>
      <c r="E20" s="294">
        <v>5</v>
      </c>
      <c r="F20" s="295">
        <v>2</v>
      </c>
      <c r="G20" s="283">
        <v>1</v>
      </c>
      <c r="H20" s="283"/>
      <c r="I20" s="283"/>
      <c r="J20" s="283">
        <v>42</v>
      </c>
      <c r="K20" s="283">
        <v>83</v>
      </c>
      <c r="L20" s="296" t="s">
        <v>24</v>
      </c>
      <c r="M20" s="297"/>
      <c r="N20" s="298"/>
      <c r="P20" s="116"/>
      <c r="Q20" s="117"/>
      <c r="R20" s="116"/>
      <c r="S20" s="116"/>
      <c r="T20" s="116"/>
    </row>
    <row r="21" spans="1:20" ht="15" thickBo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P21" s="25"/>
      <c r="Q21" s="12"/>
      <c r="R21" s="24"/>
      <c r="S21" s="24"/>
      <c r="T21" s="24"/>
    </row>
    <row r="22" spans="1:20" x14ac:dyDescent="0.3">
      <c r="B22" s="148" t="s">
        <v>33</v>
      </c>
      <c r="C22" s="36" t="str">
        <f>Sem_I!C24</f>
        <v>Discipline Obligatorii:</v>
      </c>
      <c r="D22" s="151">
        <f>SUM(F9:I13)</f>
        <v>11</v>
      </c>
      <c r="E22" s="152"/>
      <c r="F22" s="152"/>
      <c r="G22" s="152"/>
      <c r="H22" s="152"/>
      <c r="I22" s="152"/>
      <c r="J22" s="152"/>
      <c r="K22" s="152"/>
      <c r="L22" s="152"/>
      <c r="M22" s="153"/>
      <c r="P22" s="25"/>
      <c r="Q22" s="12"/>
      <c r="R22" s="24"/>
      <c r="S22" s="24"/>
      <c r="T22" s="24"/>
    </row>
    <row r="23" spans="1:20" x14ac:dyDescent="0.3">
      <c r="B23" s="149"/>
      <c r="C23" s="37" t="str">
        <f>Sem_I!C25</f>
        <v>Discipline Opționale:</v>
      </c>
      <c r="D23" s="154">
        <f>SUM(F15:I16)</f>
        <v>3</v>
      </c>
      <c r="E23" s="155"/>
      <c r="F23" s="155"/>
      <c r="G23" s="155"/>
      <c r="H23" s="155"/>
      <c r="I23" s="155"/>
      <c r="J23" s="155"/>
      <c r="K23" s="155"/>
      <c r="L23" s="155"/>
      <c r="M23" s="156"/>
      <c r="P23" s="25"/>
      <c r="Q23" s="12"/>
      <c r="R23" s="24"/>
      <c r="S23" s="24"/>
      <c r="T23" s="24"/>
    </row>
    <row r="24" spans="1:20" ht="15" thickBot="1" x14ac:dyDescent="0.35">
      <c r="B24" s="150"/>
      <c r="C24" s="38" t="str">
        <f>Sem_I!C26</f>
        <v>Discipline Facultative:</v>
      </c>
      <c r="D24" s="157">
        <f>SUM(F20:I20)</f>
        <v>3</v>
      </c>
      <c r="E24" s="158"/>
      <c r="F24" s="158"/>
      <c r="G24" s="158"/>
      <c r="H24" s="158"/>
      <c r="I24" s="158"/>
      <c r="J24" s="158"/>
      <c r="K24" s="158"/>
      <c r="L24" s="158"/>
      <c r="M24" s="159"/>
      <c r="P24" s="25"/>
      <c r="Q24" s="12"/>
      <c r="R24" s="24"/>
      <c r="S24" s="24"/>
      <c r="T24" s="24"/>
    </row>
    <row r="25" spans="1:20" s="29" customFormat="1" ht="10.199999999999999" x14ac:dyDescent="0.2">
      <c r="A25" s="26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P25" s="33"/>
      <c r="Q25" s="34"/>
      <c r="R25" s="35"/>
      <c r="S25" s="35"/>
      <c r="T25" s="35"/>
    </row>
    <row r="26" spans="1:20" x14ac:dyDescent="0.3">
      <c r="B26" s="4" t="s">
        <v>37</v>
      </c>
      <c r="C26" s="9"/>
      <c r="D26" s="1"/>
      <c r="E26" s="179" t="s">
        <v>38</v>
      </c>
      <c r="F26" s="179"/>
      <c r="G26" s="4"/>
      <c r="H26" s="1"/>
      <c r="I26" s="1"/>
      <c r="J26" s="175" t="s">
        <v>39</v>
      </c>
      <c r="K26" s="175"/>
      <c r="L26" s="175"/>
      <c r="M26" s="175"/>
      <c r="P26" s="13"/>
      <c r="Q26" s="12"/>
      <c r="R26" s="166"/>
      <c r="S26" s="166"/>
      <c r="T26" s="166"/>
    </row>
    <row r="27" spans="1:20" x14ac:dyDescent="0.3">
      <c r="B27" s="145" t="str">
        <f>Sem_I!B29</f>
        <v>Mihnea - Cosmin COSTOIU</v>
      </c>
      <c r="C27" s="145"/>
      <c r="D27" s="138" t="str">
        <f>Sem_I!D29</f>
        <v>Marius Claudiu LANGA</v>
      </c>
      <c r="E27" s="138"/>
      <c r="F27" s="138"/>
      <c r="G27" s="138"/>
      <c r="H27" s="138"/>
      <c r="I27" s="138"/>
      <c r="J27" s="165" t="str">
        <f>Sem_I!J29</f>
        <v>Maria Magdalena STAN</v>
      </c>
      <c r="K27" s="165"/>
      <c r="L27" s="165"/>
      <c r="M27" s="165"/>
      <c r="P27" s="13"/>
      <c r="Q27" s="12"/>
      <c r="R27" s="13"/>
      <c r="S27" s="13"/>
      <c r="T27" s="13"/>
    </row>
    <row r="28" spans="1:20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P28" s="11"/>
      <c r="Q28" s="12"/>
      <c r="R28" s="13"/>
      <c r="S28" s="13"/>
      <c r="T28" s="13"/>
    </row>
    <row r="29" spans="1:20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P29" s="11"/>
      <c r="Q29" s="12"/>
      <c r="R29" s="13"/>
      <c r="S29" s="13"/>
      <c r="T29" s="13"/>
    </row>
    <row r="30" spans="1:20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20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3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3" x14ac:dyDescent="0.3">
      <c r="B35" s="1"/>
      <c r="C35" s="1"/>
      <c r="H35" s="4"/>
      <c r="I35" s="4"/>
      <c r="J35" s="1"/>
      <c r="K35" s="1"/>
      <c r="L35" s="1"/>
    </row>
    <row r="36" spans="1:13" x14ac:dyDescent="0.3">
      <c r="B36" s="1"/>
      <c r="C36" s="1"/>
      <c r="H36" s="4"/>
      <c r="I36" s="4"/>
      <c r="J36" s="1"/>
      <c r="K36" s="1"/>
      <c r="L36" s="1"/>
    </row>
    <row r="37" spans="1:13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3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3" x14ac:dyDescent="0.3">
      <c r="B39" s="1"/>
      <c r="C39" s="1"/>
      <c r="D39" s="4"/>
      <c r="E39" s="4"/>
      <c r="F39" s="4"/>
      <c r="G39" s="4"/>
      <c r="H39" s="1"/>
      <c r="I39" s="1"/>
      <c r="J39" s="1"/>
      <c r="K39" s="1"/>
      <c r="L39" s="1"/>
    </row>
    <row r="40" spans="1:13" x14ac:dyDescent="0.3">
      <c r="B40" s="1"/>
      <c r="C40" s="1"/>
      <c r="D40" s="4"/>
      <c r="E40" s="4"/>
      <c r="F40" s="4"/>
      <c r="G40" s="4"/>
      <c r="H40" s="1"/>
      <c r="I40" s="1"/>
      <c r="J40" s="1"/>
      <c r="K40" s="1"/>
      <c r="L40" s="1"/>
    </row>
    <row r="41" spans="1:13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3" x14ac:dyDescent="0.3">
      <c r="B42" s="1"/>
      <c r="C42" s="1"/>
      <c r="D42" s="1"/>
      <c r="E42" s="179"/>
      <c r="F42" s="179"/>
      <c r="G42" s="179"/>
      <c r="H42" s="1"/>
      <c r="I42" s="1"/>
      <c r="J42" s="1"/>
      <c r="K42" s="1"/>
      <c r="L42" s="1"/>
    </row>
    <row r="43" spans="1:13" x14ac:dyDescent="0.3">
      <c r="B43" s="1"/>
      <c r="C43" s="1"/>
      <c r="D43" s="1"/>
      <c r="E43" s="179"/>
      <c r="F43" s="179"/>
      <c r="G43" s="179"/>
      <c r="H43" s="1"/>
      <c r="I43" s="1"/>
      <c r="J43" s="1"/>
      <c r="K43" s="1"/>
      <c r="L43" s="1"/>
    </row>
    <row r="44" spans="1:13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3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8" spans="1:13" x14ac:dyDescent="0.3">
      <c r="A48" s="227" t="s">
        <v>44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</row>
    <row r="49" spans="1:13" x14ac:dyDescent="0.3">
      <c r="A49" s="222" t="s">
        <v>42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</row>
  </sheetData>
  <sheetProtection formatCells="0" formatRows="0" insertRows="0" insertHyperlinks="0" deleteRows="0" sort="0" autoFilter="0" pivotTables="0"/>
  <protectedRanges>
    <protectedRange sqref="A9:C13 N14:XFD14 J9:XFD12 A15:C16 J13:XFD13 L15:XFD16 J15:K16 E9:I13 E15:I16 A20:B20" name="Editabil"/>
    <protectedRange sqref="D9:D12" name="Editabil_3_4_3_1_1_1"/>
    <protectedRange sqref="D15:D16" name="Editabil_3_4_3_1_1_2"/>
    <protectedRange sqref="D20" name="Editabil_3_4_3_1_1_3"/>
    <protectedRange sqref="K1:L1" name="Editabil_2"/>
    <protectedRange sqref="D13" name="Editabil_3_4_3_1_1_1_1_1"/>
  </protectedRanges>
  <mergeCells count="54">
    <mergeCell ref="A17:C18"/>
    <mergeCell ref="E17:E18"/>
    <mergeCell ref="J17:J18"/>
    <mergeCell ref="K17:K18"/>
    <mergeCell ref="F15:F16"/>
    <mergeCell ref="G15:G16"/>
    <mergeCell ref="H15:H16"/>
    <mergeCell ref="I15:I16"/>
    <mergeCell ref="K15:K16"/>
    <mergeCell ref="E15:E16"/>
    <mergeCell ref="D15:D16"/>
    <mergeCell ref="J15:J16"/>
    <mergeCell ref="A49:M49"/>
    <mergeCell ref="E43:G43"/>
    <mergeCell ref="A19:M19"/>
    <mergeCell ref="B22:B24"/>
    <mergeCell ref="D22:M22"/>
    <mergeCell ref="D23:M23"/>
    <mergeCell ref="D24:M24"/>
    <mergeCell ref="L20:M20"/>
    <mergeCell ref="E42:G42"/>
    <mergeCell ref="A48:M48"/>
    <mergeCell ref="R26:T26"/>
    <mergeCell ref="B27:C27"/>
    <mergeCell ref="D27:I27"/>
    <mergeCell ref="J27:M27"/>
    <mergeCell ref="E26:F26"/>
    <mergeCell ref="J26:M26"/>
    <mergeCell ref="L15:M16"/>
    <mergeCell ref="K1:L1"/>
    <mergeCell ref="D6:D7"/>
    <mergeCell ref="E6:E7"/>
    <mergeCell ref="D1:H1"/>
    <mergeCell ref="D2:H2"/>
    <mergeCell ref="J6:K6"/>
    <mergeCell ref="L6:M7"/>
    <mergeCell ref="F6:I6"/>
    <mergeCell ref="A8:M8"/>
    <mergeCell ref="A6:A7"/>
    <mergeCell ref="B6:B7"/>
    <mergeCell ref="C6:C7"/>
    <mergeCell ref="L9:M9"/>
    <mergeCell ref="L10:M10"/>
    <mergeCell ref="A14:M14"/>
    <mergeCell ref="L11:M11"/>
    <mergeCell ref="L12:M12"/>
    <mergeCell ref="L13:M13"/>
    <mergeCell ref="B2:C2"/>
    <mergeCell ref="L2:M2"/>
    <mergeCell ref="C3:G3"/>
    <mergeCell ref="L3:M3"/>
    <mergeCell ref="C4:G4"/>
    <mergeCell ref="L4:M4"/>
    <mergeCell ref="J13:K13"/>
  </mergeCells>
  <conditionalFormatting sqref="D1">
    <cfRule type="cellIs" dxfId="33" priority="1" stopIfTrue="1" operator="equal">
      <formula>"DS"</formula>
    </cfRule>
  </conditionalFormatting>
  <conditionalFormatting sqref="D1:D8">
    <cfRule type="cellIs" dxfId="32" priority="2" operator="equal">
      <formula>"DA"</formula>
    </cfRule>
    <cfRule type="cellIs" dxfId="31" priority="3" operator="equal">
      <formula>"DC"</formula>
    </cfRule>
  </conditionalFormatting>
  <conditionalFormatting sqref="D2:D8 D18:D19 D21:D37">
    <cfRule type="cellIs" dxfId="30" priority="72" operator="equal">
      <formula>"DS"</formula>
    </cfRule>
  </conditionalFormatting>
  <conditionalFormatting sqref="D9:D12 D15">
    <cfRule type="cellIs" dxfId="29" priority="7" operator="equal">
      <formula>"C'"</formula>
    </cfRule>
    <cfRule type="cellIs" dxfId="28" priority="8" operator="equal">
      <formula>"S"</formula>
    </cfRule>
    <cfRule type="cellIs" dxfId="27" priority="9" operator="equal">
      <formula>"C"</formula>
    </cfRule>
    <cfRule type="cellIs" dxfId="26" priority="10" operator="equal">
      <formula>"F"</formula>
    </cfRule>
  </conditionalFormatting>
  <conditionalFormatting sqref="D18:D19 D21:D37">
    <cfRule type="cellIs" dxfId="25" priority="76" operator="equal">
      <formula>"DA"</formula>
    </cfRule>
    <cfRule type="cellIs" dxfId="24" priority="85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0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A675-59E4-4321-89ED-B78E04DEFD5F}">
  <sheetPr codeName="Sheet3"/>
  <dimension ref="A1:T50"/>
  <sheetViews>
    <sheetView topLeftCell="A6" zoomScaleNormal="100" zoomScaleSheetLayoutView="85" workbookViewId="0">
      <selection activeCell="B27" sqref="B27:C27"/>
    </sheetView>
  </sheetViews>
  <sheetFormatPr defaultRowHeight="14.4" x14ac:dyDescent="0.3"/>
  <cols>
    <col min="1" max="1" width="4.6640625" style="23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</cols>
  <sheetData>
    <row r="1" spans="1:20" ht="69.900000000000006" customHeight="1" x14ac:dyDescent="0.35">
      <c r="A1" s="6"/>
      <c r="B1" s="3"/>
      <c r="C1" s="4"/>
      <c r="D1" s="189" t="str">
        <f>Sem_I!D1</f>
        <v>Plan de învățământ masterat</v>
      </c>
      <c r="E1" s="189"/>
      <c r="F1" s="189"/>
      <c r="G1" s="189"/>
      <c r="H1" s="189"/>
      <c r="I1" s="2"/>
      <c r="J1" s="5"/>
      <c r="K1" s="201"/>
      <c r="L1" s="201"/>
      <c r="P1" s="55"/>
      <c r="Q1" s="55"/>
      <c r="R1" s="55"/>
      <c r="S1" s="55"/>
      <c r="T1" s="55"/>
    </row>
    <row r="2" spans="1:20" x14ac:dyDescent="0.3">
      <c r="B2" s="188"/>
      <c r="C2" s="188"/>
      <c r="D2" s="179" t="str">
        <f>Sem_I!D2</f>
        <v>2025 - 2027</v>
      </c>
      <c r="E2" s="179"/>
      <c r="F2" s="179"/>
      <c r="G2" s="179"/>
      <c r="H2" s="179"/>
      <c r="J2" s="8"/>
      <c r="K2" s="8" t="s">
        <v>2</v>
      </c>
      <c r="L2" s="188" t="s">
        <v>45</v>
      </c>
      <c r="M2" s="188"/>
      <c r="R2" s="13"/>
      <c r="S2" s="13"/>
      <c r="T2" s="13"/>
    </row>
    <row r="3" spans="1:20" x14ac:dyDescent="0.3">
      <c r="B3" s="7" t="s">
        <v>4</v>
      </c>
      <c r="C3" s="188" t="str">
        <f>Sem_I!C3</f>
        <v>Științe ale educației</v>
      </c>
      <c r="D3" s="188"/>
      <c r="E3" s="188"/>
      <c r="F3" s="188"/>
      <c r="G3" s="188"/>
      <c r="J3" s="8"/>
      <c r="K3" s="8" t="s">
        <v>5</v>
      </c>
      <c r="L3" s="188" t="s">
        <v>43</v>
      </c>
      <c r="M3" s="188"/>
      <c r="R3" s="13"/>
      <c r="S3" s="13"/>
      <c r="T3" s="13"/>
    </row>
    <row r="4" spans="1:20" x14ac:dyDescent="0.3">
      <c r="B4" s="7" t="s">
        <v>7</v>
      </c>
      <c r="C4" s="188" t="str">
        <f>Sem_I!C4</f>
        <v>Consiliere școlară și de carieră</v>
      </c>
      <c r="D4" s="188"/>
      <c r="E4" s="188"/>
      <c r="F4" s="188"/>
      <c r="G4" s="188"/>
      <c r="J4" s="8"/>
      <c r="K4" s="8" t="s">
        <v>8</v>
      </c>
      <c r="L4" s="188" t="s">
        <v>6</v>
      </c>
      <c r="M4" s="188"/>
      <c r="R4" s="13"/>
      <c r="S4" s="13"/>
      <c r="T4" s="13"/>
    </row>
    <row r="5" spans="1:20" ht="15" thickBot="1" x14ac:dyDescent="0.3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x14ac:dyDescent="0.3">
      <c r="A6" s="248" t="s">
        <v>46</v>
      </c>
      <c r="B6" s="193" t="s">
        <v>10</v>
      </c>
      <c r="C6" s="193" t="s">
        <v>11</v>
      </c>
      <c r="D6" s="193" t="s">
        <v>12</v>
      </c>
      <c r="E6" s="195" t="s">
        <v>13</v>
      </c>
      <c r="F6" s="202" t="s">
        <v>14</v>
      </c>
      <c r="G6" s="203"/>
      <c r="H6" s="203"/>
      <c r="I6" s="203"/>
      <c r="J6" s="193" t="s">
        <v>15</v>
      </c>
      <c r="K6" s="193"/>
      <c r="L6" s="193" t="s">
        <v>16</v>
      </c>
      <c r="M6" s="199"/>
      <c r="P6" s="13"/>
      <c r="Q6" s="13"/>
      <c r="R6" s="13"/>
      <c r="S6" s="13"/>
      <c r="T6" s="13"/>
    </row>
    <row r="7" spans="1:20" ht="29.4" thickBot="1" x14ac:dyDescent="0.35">
      <c r="A7" s="249"/>
      <c r="B7" s="194"/>
      <c r="C7" s="194"/>
      <c r="D7" s="194"/>
      <c r="E7" s="196"/>
      <c r="F7" s="10" t="s">
        <v>17</v>
      </c>
      <c r="G7" s="10" t="s">
        <v>18</v>
      </c>
      <c r="H7" s="10" t="s">
        <v>19</v>
      </c>
      <c r="I7" s="10" t="s">
        <v>51</v>
      </c>
      <c r="J7" s="66" t="s">
        <v>20</v>
      </c>
      <c r="K7" s="66" t="s">
        <v>21</v>
      </c>
      <c r="L7" s="194"/>
      <c r="M7" s="200"/>
      <c r="P7" s="13"/>
      <c r="Q7" s="13"/>
      <c r="R7" s="13"/>
      <c r="S7" s="13"/>
      <c r="T7" s="13"/>
    </row>
    <row r="8" spans="1:20" ht="15" thickBot="1" x14ac:dyDescent="0.35">
      <c r="A8" s="216" t="s">
        <v>22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8"/>
      <c r="P8" s="13"/>
      <c r="Q8" s="13"/>
      <c r="R8" s="13"/>
      <c r="S8" s="13"/>
      <c r="T8" s="13"/>
    </row>
    <row r="9" spans="1:20" ht="28.8" x14ac:dyDescent="0.3">
      <c r="A9" s="42">
        <v>1</v>
      </c>
      <c r="B9" s="19"/>
      <c r="C9" s="101" t="s">
        <v>72</v>
      </c>
      <c r="D9" s="80" t="s">
        <v>18</v>
      </c>
      <c r="E9" s="75">
        <v>6</v>
      </c>
      <c r="F9" s="22">
        <v>2</v>
      </c>
      <c r="G9" s="19">
        <v>2</v>
      </c>
      <c r="H9" s="19"/>
      <c r="I9" s="19"/>
      <c r="J9" s="19">
        <f t="shared" ref="J9:J12" si="0">SUM(F9:I9)*14</f>
        <v>56</v>
      </c>
      <c r="K9" s="19">
        <f t="shared" ref="K9:K12" si="1">E9*25-J9</f>
        <v>94</v>
      </c>
      <c r="L9" s="220" t="s">
        <v>24</v>
      </c>
      <c r="M9" s="221"/>
      <c r="P9" s="13"/>
      <c r="Q9" s="13"/>
      <c r="R9" s="13"/>
      <c r="S9" s="13"/>
      <c r="T9" s="13"/>
    </row>
    <row r="10" spans="1:20" x14ac:dyDescent="0.3">
      <c r="A10" s="43">
        <v>2</v>
      </c>
      <c r="B10" s="20"/>
      <c r="C10" s="102" t="s">
        <v>73</v>
      </c>
      <c r="D10" s="81" t="s">
        <v>18</v>
      </c>
      <c r="E10" s="69">
        <v>5</v>
      </c>
      <c r="F10" s="21">
        <v>1</v>
      </c>
      <c r="G10" s="20">
        <v>2</v>
      </c>
      <c r="H10" s="20"/>
      <c r="I10" s="20"/>
      <c r="J10" s="20">
        <f t="shared" si="0"/>
        <v>42</v>
      </c>
      <c r="K10" s="20">
        <f t="shared" si="1"/>
        <v>83</v>
      </c>
      <c r="L10" s="171" t="s">
        <v>24</v>
      </c>
      <c r="M10" s="172"/>
      <c r="P10" s="13"/>
      <c r="Q10" s="13"/>
      <c r="R10" s="13"/>
      <c r="S10" s="13"/>
      <c r="T10" s="13"/>
    </row>
    <row r="11" spans="1:20" ht="28.8" x14ac:dyDescent="0.3">
      <c r="A11" s="43">
        <v>3</v>
      </c>
      <c r="B11" s="20"/>
      <c r="C11" s="102" t="s">
        <v>74</v>
      </c>
      <c r="D11" s="81" t="s">
        <v>18</v>
      </c>
      <c r="E11" s="69">
        <v>5</v>
      </c>
      <c r="F11" s="21">
        <v>2</v>
      </c>
      <c r="G11" s="20">
        <v>1</v>
      </c>
      <c r="H11" s="20"/>
      <c r="I11" s="20"/>
      <c r="J11" s="20">
        <f t="shared" si="0"/>
        <v>42</v>
      </c>
      <c r="K11" s="20">
        <f t="shared" si="1"/>
        <v>83</v>
      </c>
      <c r="L11" s="207" t="s">
        <v>24</v>
      </c>
      <c r="M11" s="208"/>
      <c r="P11" s="13"/>
      <c r="Q11" s="13"/>
      <c r="R11" s="13"/>
      <c r="S11" s="13"/>
      <c r="T11" s="13"/>
    </row>
    <row r="12" spans="1:20" ht="28.8" x14ac:dyDescent="0.3">
      <c r="A12" s="43">
        <v>4</v>
      </c>
      <c r="B12" s="20"/>
      <c r="C12" s="102" t="s">
        <v>75</v>
      </c>
      <c r="D12" s="81" t="s">
        <v>18</v>
      </c>
      <c r="E12" s="69">
        <v>5</v>
      </c>
      <c r="F12" s="21">
        <v>1</v>
      </c>
      <c r="G12" s="20">
        <v>1</v>
      </c>
      <c r="H12" s="20"/>
      <c r="I12" s="20"/>
      <c r="J12" s="20">
        <f t="shared" si="0"/>
        <v>28</v>
      </c>
      <c r="K12" s="20">
        <f t="shared" si="1"/>
        <v>97</v>
      </c>
      <c r="L12" s="171" t="s">
        <v>24</v>
      </c>
      <c r="M12" s="172"/>
      <c r="P12" s="13"/>
      <c r="Q12" s="13"/>
      <c r="R12" s="13"/>
      <c r="S12" s="13"/>
      <c r="T12" s="13"/>
    </row>
    <row r="13" spans="1:20" ht="15" thickBot="1" x14ac:dyDescent="0.35">
      <c r="A13" s="43">
        <v>5</v>
      </c>
      <c r="B13" s="20"/>
      <c r="C13" s="102" t="s">
        <v>76</v>
      </c>
      <c r="D13" s="134" t="s">
        <v>88</v>
      </c>
      <c r="E13" s="69">
        <v>4</v>
      </c>
      <c r="F13" s="21"/>
      <c r="G13" s="20"/>
      <c r="H13" s="20"/>
      <c r="I13" s="20"/>
      <c r="J13" s="205" t="s">
        <v>89</v>
      </c>
      <c r="K13" s="206"/>
      <c r="L13" s="207" t="s">
        <v>26</v>
      </c>
      <c r="M13" s="208"/>
      <c r="P13" s="13"/>
      <c r="Q13" s="13"/>
      <c r="R13" s="13"/>
      <c r="S13" s="13"/>
      <c r="T13" s="13"/>
    </row>
    <row r="14" spans="1:20" ht="15" thickBot="1" x14ac:dyDescent="0.35">
      <c r="A14" s="243" t="s">
        <v>25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5"/>
      <c r="P14" s="13"/>
      <c r="Q14" s="13"/>
      <c r="R14" s="13"/>
      <c r="S14" s="13"/>
      <c r="T14" s="13"/>
    </row>
    <row r="15" spans="1:20" x14ac:dyDescent="0.3">
      <c r="A15" s="42">
        <v>6</v>
      </c>
      <c r="B15" s="40"/>
      <c r="C15" s="101" t="s">
        <v>77</v>
      </c>
      <c r="D15" s="180" t="s">
        <v>18</v>
      </c>
      <c r="E15" s="182">
        <v>5</v>
      </c>
      <c r="F15" s="186">
        <v>1</v>
      </c>
      <c r="G15" s="184">
        <v>1</v>
      </c>
      <c r="H15" s="184"/>
      <c r="I15" s="184"/>
      <c r="J15" s="184">
        <f>SUM(F15:I16)*14</f>
        <v>28</v>
      </c>
      <c r="K15" s="184">
        <f>25*E15-J15</f>
        <v>97</v>
      </c>
      <c r="L15" s="173" t="s">
        <v>26</v>
      </c>
      <c r="M15" s="174"/>
      <c r="P15" s="13"/>
      <c r="Q15" s="13"/>
      <c r="R15" s="13"/>
      <c r="S15" s="13"/>
      <c r="T15" s="13"/>
    </row>
    <row r="16" spans="1:20" ht="15" thickBot="1" x14ac:dyDescent="0.35">
      <c r="A16" s="54">
        <v>7</v>
      </c>
      <c r="B16" s="41"/>
      <c r="C16" s="107" t="s">
        <v>78</v>
      </c>
      <c r="D16" s="240"/>
      <c r="E16" s="239"/>
      <c r="F16" s="241"/>
      <c r="G16" s="242"/>
      <c r="H16" s="242"/>
      <c r="I16" s="242"/>
      <c r="J16" s="242"/>
      <c r="K16" s="242"/>
      <c r="L16" s="246"/>
      <c r="M16" s="247"/>
      <c r="P16" s="13"/>
      <c r="Q16" s="13"/>
      <c r="R16" s="13"/>
      <c r="S16" s="13"/>
      <c r="T16" s="13"/>
    </row>
    <row r="17" spans="1:20" x14ac:dyDescent="0.3">
      <c r="A17" s="235" t="s">
        <v>27</v>
      </c>
      <c r="B17" s="228"/>
      <c r="C17" s="236"/>
      <c r="D17" s="85" t="s">
        <v>28</v>
      </c>
      <c r="E17" s="238">
        <f t="shared" ref="E17:I17" si="2">SUM(E9:E16)</f>
        <v>30</v>
      </c>
      <c r="F17" s="73">
        <f t="shared" si="2"/>
        <v>7</v>
      </c>
      <c r="G17" s="74">
        <f t="shared" si="2"/>
        <v>7</v>
      </c>
      <c r="H17" s="74">
        <f t="shared" si="2"/>
        <v>0</v>
      </c>
      <c r="I17" s="74">
        <f t="shared" si="2"/>
        <v>0</v>
      </c>
      <c r="J17" s="228">
        <f>SUM(J9:J16)+28</f>
        <v>224</v>
      </c>
      <c r="K17" s="228">
        <f>SUM(K9:K16)+72</f>
        <v>526</v>
      </c>
      <c r="L17" s="86" t="s">
        <v>29</v>
      </c>
      <c r="M17" s="87" t="s">
        <v>30</v>
      </c>
      <c r="P17" s="13"/>
      <c r="Q17" s="13"/>
      <c r="R17" s="13"/>
      <c r="S17" s="13"/>
      <c r="T17" s="13"/>
    </row>
    <row r="18" spans="1:20" ht="15" thickBot="1" x14ac:dyDescent="0.35">
      <c r="A18" s="237"/>
      <c r="B18" s="158"/>
      <c r="C18" s="159"/>
      <c r="D18" s="61" t="s">
        <v>31</v>
      </c>
      <c r="E18" s="164"/>
      <c r="F18" s="58">
        <f>COUNT(F9:F16)</f>
        <v>5</v>
      </c>
      <c r="G18" s="16">
        <f>COUNT(G9:G16)</f>
        <v>5</v>
      </c>
      <c r="H18" s="16">
        <f>COUNT(H9:H16)</f>
        <v>0</v>
      </c>
      <c r="I18" s="16">
        <f>COUNT(I9:I16)</f>
        <v>0</v>
      </c>
      <c r="J18" s="158"/>
      <c r="K18" s="158"/>
      <c r="L18" s="17">
        <f>COUNTIF(L9:M16,"=E")</f>
        <v>4</v>
      </c>
      <c r="M18" s="18">
        <f>COUNTIF(L9:M16,"=V")+COUNTIF(L9:M16,"=C")</f>
        <v>2</v>
      </c>
      <c r="P18" s="13"/>
      <c r="Q18" s="13"/>
      <c r="R18" s="13"/>
      <c r="S18" s="13"/>
      <c r="T18" s="13"/>
    </row>
    <row r="19" spans="1:20" ht="15" thickBot="1" x14ac:dyDescent="0.35">
      <c r="A19" s="231" t="s">
        <v>32</v>
      </c>
      <c r="B19" s="232"/>
      <c r="C19" s="232"/>
      <c r="D19" s="233"/>
      <c r="E19" s="232"/>
      <c r="F19" s="232"/>
      <c r="G19" s="232"/>
      <c r="H19" s="232"/>
      <c r="I19" s="232"/>
      <c r="J19" s="232"/>
      <c r="K19" s="232"/>
      <c r="L19" s="232"/>
      <c r="M19" s="234"/>
      <c r="P19" s="13"/>
      <c r="Q19" s="12"/>
      <c r="R19" s="13"/>
      <c r="S19" s="13"/>
      <c r="T19" s="13"/>
    </row>
    <row r="20" spans="1:20" s="88" customFormat="1" ht="15" thickBot="1" x14ac:dyDescent="0.35">
      <c r="A20" s="90">
        <v>8</v>
      </c>
      <c r="B20" s="118"/>
      <c r="C20" s="292" t="s">
        <v>93</v>
      </c>
      <c r="D20" s="293" t="s">
        <v>17</v>
      </c>
      <c r="E20" s="295">
        <v>5</v>
      </c>
      <c r="F20" s="283">
        <v>2</v>
      </c>
      <c r="G20" s="283">
        <v>1</v>
      </c>
      <c r="H20" s="283"/>
      <c r="I20" s="283"/>
      <c r="J20" s="283">
        <v>42</v>
      </c>
      <c r="K20" s="283">
        <v>83</v>
      </c>
      <c r="L20" s="296" t="s">
        <v>24</v>
      </c>
      <c r="M20" s="297"/>
      <c r="N20" s="298"/>
      <c r="P20" s="89"/>
      <c r="Q20" s="117"/>
      <c r="R20" s="120"/>
      <c r="S20" s="120"/>
      <c r="T20" s="120"/>
    </row>
    <row r="21" spans="1:20" ht="15" thickBot="1" x14ac:dyDescent="0.35">
      <c r="B21" s="132"/>
      <c r="C21" s="3"/>
      <c r="D21" s="1"/>
      <c r="E21" s="3"/>
      <c r="F21" s="3"/>
      <c r="G21" s="3"/>
      <c r="H21" s="1"/>
      <c r="I21" s="1"/>
      <c r="J21" s="3"/>
      <c r="K21" s="3"/>
      <c r="L21" s="250"/>
      <c r="M21" s="250"/>
      <c r="P21" s="13"/>
      <c r="Q21" s="13"/>
      <c r="R21" s="13"/>
      <c r="S21" s="13"/>
      <c r="T21" s="13"/>
    </row>
    <row r="22" spans="1:20" x14ac:dyDescent="0.3">
      <c r="B22" s="148" t="s">
        <v>33</v>
      </c>
      <c r="C22" s="36" t="str">
        <f>Sem_I!C24</f>
        <v>Discipline Obligatorii:</v>
      </c>
      <c r="D22" s="151">
        <f>SUM(F9:I13)</f>
        <v>12</v>
      </c>
      <c r="E22" s="152"/>
      <c r="F22" s="152"/>
      <c r="G22" s="152"/>
      <c r="H22" s="152"/>
      <c r="I22" s="152"/>
      <c r="J22" s="152"/>
      <c r="K22" s="152"/>
      <c r="L22" s="152"/>
      <c r="M22" s="153"/>
      <c r="P22" s="13"/>
      <c r="Q22" s="13"/>
      <c r="R22" s="13"/>
      <c r="S22" s="13"/>
      <c r="T22" s="13"/>
    </row>
    <row r="23" spans="1:20" x14ac:dyDescent="0.3">
      <c r="B23" s="149"/>
      <c r="C23" s="37" t="str">
        <f>Sem_I!C25</f>
        <v>Discipline Opționale:</v>
      </c>
      <c r="D23" s="154">
        <f>SUM(F15:I16)</f>
        <v>2</v>
      </c>
      <c r="E23" s="155"/>
      <c r="F23" s="155"/>
      <c r="G23" s="155"/>
      <c r="H23" s="155"/>
      <c r="I23" s="155"/>
      <c r="J23" s="155"/>
      <c r="K23" s="155"/>
      <c r="L23" s="155"/>
      <c r="M23" s="156"/>
      <c r="P23" s="13"/>
      <c r="Q23" s="13"/>
      <c r="R23" s="13"/>
      <c r="S23" s="13"/>
      <c r="T23" s="13"/>
    </row>
    <row r="24" spans="1:20" ht="15" thickBot="1" x14ac:dyDescent="0.35">
      <c r="B24" s="150"/>
      <c r="C24" s="38" t="str">
        <f>Sem_I!C26</f>
        <v>Discipline Facultative:</v>
      </c>
      <c r="D24" s="157">
        <f>SUM(F20:I20)</f>
        <v>3</v>
      </c>
      <c r="E24" s="158"/>
      <c r="F24" s="158"/>
      <c r="G24" s="158"/>
      <c r="H24" s="158"/>
      <c r="I24" s="158"/>
      <c r="J24" s="158"/>
      <c r="K24" s="158"/>
      <c r="L24" s="158"/>
      <c r="M24" s="159"/>
      <c r="P24" s="13"/>
      <c r="Q24" s="13"/>
      <c r="R24" s="13"/>
      <c r="S24" s="13"/>
      <c r="T24" s="13"/>
    </row>
    <row r="25" spans="1:20" x14ac:dyDescent="0.3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P25" s="13"/>
      <c r="Q25" s="13"/>
      <c r="R25" s="13"/>
      <c r="S25" s="13"/>
      <c r="T25" s="13"/>
    </row>
    <row r="26" spans="1:20" x14ac:dyDescent="0.3">
      <c r="B26" s="4" t="s">
        <v>37</v>
      </c>
      <c r="C26" s="9"/>
      <c r="D26" s="1"/>
      <c r="E26" s="179" t="s">
        <v>38</v>
      </c>
      <c r="F26" s="179"/>
      <c r="G26" s="4"/>
      <c r="H26" s="1"/>
      <c r="I26" s="1"/>
      <c r="J26" s="175" t="s">
        <v>39</v>
      </c>
      <c r="K26" s="175"/>
      <c r="L26" s="175"/>
      <c r="M26" s="175"/>
      <c r="P26" s="13"/>
      <c r="Q26" s="13"/>
      <c r="R26" s="13"/>
      <c r="S26" s="13"/>
      <c r="T26" s="13"/>
    </row>
    <row r="27" spans="1:20" x14ac:dyDescent="0.3">
      <c r="B27" s="145" t="str">
        <f>Sem_I!B29</f>
        <v>Mihnea - Cosmin COSTOIU</v>
      </c>
      <c r="C27" s="145"/>
      <c r="D27" s="138" t="str">
        <f>Sem_I!D29</f>
        <v>Marius Claudiu LANGA</v>
      </c>
      <c r="E27" s="138"/>
      <c r="F27" s="138"/>
      <c r="G27" s="138"/>
      <c r="H27" s="138"/>
      <c r="I27" s="138"/>
      <c r="J27" s="165" t="str">
        <f>Sem_I!J29</f>
        <v>Maria Magdalena STAN</v>
      </c>
      <c r="K27" s="165"/>
      <c r="L27" s="165"/>
      <c r="M27" s="165"/>
      <c r="P27" s="13"/>
      <c r="Q27" s="13"/>
      <c r="R27" s="13"/>
      <c r="S27" s="13"/>
      <c r="T27" s="13"/>
    </row>
    <row r="28" spans="1:20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P28" s="13"/>
      <c r="Q28" s="13"/>
      <c r="R28" s="13"/>
      <c r="S28" s="13"/>
      <c r="T28" s="13"/>
    </row>
    <row r="29" spans="1:20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P29" s="13"/>
      <c r="Q29" s="13"/>
      <c r="R29" s="13"/>
      <c r="S29" s="13"/>
      <c r="T29" s="13"/>
    </row>
    <row r="30" spans="1:20" x14ac:dyDescent="0.3">
      <c r="B30" s="1"/>
      <c r="C30" s="1"/>
      <c r="H30" s="4"/>
      <c r="I30" s="4"/>
      <c r="J30" s="1"/>
      <c r="K30" s="1"/>
      <c r="L30" s="1"/>
    </row>
    <row r="31" spans="1:20" x14ac:dyDescent="0.3">
      <c r="B31" s="1"/>
      <c r="C31" s="1"/>
      <c r="D31" s="1"/>
      <c r="E31" s="4"/>
      <c r="F31" s="4"/>
      <c r="G31" s="4"/>
      <c r="H31" s="1"/>
      <c r="I31" s="1"/>
      <c r="J31" s="1"/>
      <c r="K31" s="1"/>
      <c r="L31" s="1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49" spans="1:13" x14ac:dyDescent="0.3">
      <c r="A49" s="227" t="s">
        <v>44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</row>
    <row r="50" spans="1:13" x14ac:dyDescent="0.3">
      <c r="A50" s="222" t="s">
        <v>42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</row>
  </sheetData>
  <sheetProtection formatCells="0" formatRows="0" insertRows="0" insertHyperlinks="0" deleteRows="0" sort="0" autoFilter="0" pivotTables="0"/>
  <protectedRanges>
    <protectedRange sqref="L2 J9:XFD11 N14:XFD14 J15:K16 E15:I16 A15:C16 J13:XFD13 A20:B20 J12:XFD12 E12:I13 A12:C13 A9:C11 E9:I11 L15:XFD16" name="Editabil"/>
    <protectedRange sqref="D15:D16" name="Editabil_3_4_3_1_1_1"/>
    <protectedRange sqref="D9:D12" name="Editabil_3_4_3_1_1_1_1"/>
    <protectedRange sqref="D20" name="Editabil_3_4_3_1_1_1_2"/>
    <protectedRange sqref="K1:L1" name="Editabil_2"/>
    <protectedRange sqref="D13" name="Editabil_3_4_3_1_1_1_1_1"/>
  </protectedRanges>
  <mergeCells count="52">
    <mergeCell ref="A50:M50"/>
    <mergeCell ref="E26:F26"/>
    <mergeCell ref="L20:M20"/>
    <mergeCell ref="L21:M21"/>
    <mergeCell ref="B22:B24"/>
    <mergeCell ref="D22:M22"/>
    <mergeCell ref="D23:M23"/>
    <mergeCell ref="D24:M24"/>
    <mergeCell ref="B27:C27"/>
    <mergeCell ref="D27:I27"/>
    <mergeCell ref="J27:M27"/>
    <mergeCell ref="A49:M49"/>
    <mergeCell ref="J26:M26"/>
    <mergeCell ref="D6:D7"/>
    <mergeCell ref="E6:E7"/>
    <mergeCell ref="A14:M14"/>
    <mergeCell ref="L15:M16"/>
    <mergeCell ref="J15:J16"/>
    <mergeCell ref="G15:G16"/>
    <mergeCell ref="H15:H16"/>
    <mergeCell ref="I15:I16"/>
    <mergeCell ref="A6:A7"/>
    <mergeCell ref="K1:L1"/>
    <mergeCell ref="C4:G4"/>
    <mergeCell ref="L4:M4"/>
    <mergeCell ref="L6:M7"/>
    <mergeCell ref="K15:K16"/>
    <mergeCell ref="F6:I6"/>
    <mergeCell ref="B2:C2"/>
    <mergeCell ref="L2:M2"/>
    <mergeCell ref="C3:G3"/>
    <mergeCell ref="L3:M3"/>
    <mergeCell ref="D1:H1"/>
    <mergeCell ref="D2:H2"/>
    <mergeCell ref="B6:B7"/>
    <mergeCell ref="C6:C7"/>
    <mergeCell ref="A8:M8"/>
    <mergeCell ref="J6:K6"/>
    <mergeCell ref="A19:M19"/>
    <mergeCell ref="A17:C18"/>
    <mergeCell ref="L9:M9"/>
    <mergeCell ref="E17:E18"/>
    <mergeCell ref="J17:J18"/>
    <mergeCell ref="K17:K18"/>
    <mergeCell ref="E15:E16"/>
    <mergeCell ref="D15:D16"/>
    <mergeCell ref="L10:M10"/>
    <mergeCell ref="L11:M11"/>
    <mergeCell ref="L12:M12"/>
    <mergeCell ref="L13:M13"/>
    <mergeCell ref="F15:F16"/>
    <mergeCell ref="J13:K13"/>
  </mergeCells>
  <conditionalFormatting sqref="D1">
    <cfRule type="cellIs" dxfId="23" priority="1" stopIfTrue="1" operator="equal">
      <formula>"DS"</formula>
    </cfRule>
  </conditionalFormatting>
  <conditionalFormatting sqref="D1:D8">
    <cfRule type="cellIs" dxfId="22" priority="2" operator="equal">
      <formula>"DA"</formula>
    </cfRule>
    <cfRule type="cellIs" dxfId="21" priority="3" operator="equal">
      <formula>"DC"</formula>
    </cfRule>
  </conditionalFormatting>
  <conditionalFormatting sqref="D2:D8 D17:D19 D21:D30">
    <cfRule type="cellIs" dxfId="20" priority="80" operator="equal">
      <formula>"DS"</formula>
    </cfRule>
  </conditionalFormatting>
  <conditionalFormatting sqref="D9:D12 D15">
    <cfRule type="cellIs" dxfId="19" priority="10" operator="equal">
      <formula>"C'"</formula>
    </cfRule>
    <cfRule type="cellIs" dxfId="18" priority="11" operator="equal">
      <formula>"S"</formula>
    </cfRule>
    <cfRule type="cellIs" dxfId="17" priority="12" operator="equal">
      <formula>"C"</formula>
    </cfRule>
    <cfRule type="cellIs" dxfId="16" priority="13" operator="equal">
      <formula>"F"</formula>
    </cfRule>
  </conditionalFormatting>
  <conditionalFormatting sqref="D17:D19 D21:D30">
    <cfRule type="cellIs" dxfId="15" priority="84" operator="equal">
      <formula>"DA"</formula>
    </cfRule>
    <cfRule type="cellIs" dxfId="14" priority="86" operator="equal">
      <formula>"DC"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4" orientation="landscape" horizontalDpi="300" verticalDpi="300" r:id="rId1"/>
  <rowBreaks count="1" manualBreakCount="1">
    <brk id="30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8BD1-F988-469E-86AE-9E177A4E3B18}">
  <sheetPr codeName="Sheet4"/>
  <dimension ref="A1:T58"/>
  <sheetViews>
    <sheetView tabSelected="1" topLeftCell="A3" zoomScaleNormal="100" zoomScaleSheetLayoutView="85" workbookViewId="0">
      <selection activeCell="P18" sqref="P18"/>
    </sheetView>
  </sheetViews>
  <sheetFormatPr defaultRowHeight="14.4" x14ac:dyDescent="0.3"/>
  <cols>
    <col min="1" max="1" width="4.6640625" style="23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</cols>
  <sheetData>
    <row r="1" spans="1:20" ht="69.900000000000006" customHeight="1" x14ac:dyDescent="0.35">
      <c r="A1" s="6"/>
      <c r="B1" s="3"/>
      <c r="C1" s="4"/>
      <c r="D1" s="189" t="str">
        <f>Sem_I!D1</f>
        <v>Plan de învățământ masterat</v>
      </c>
      <c r="E1" s="189"/>
      <c r="F1" s="189"/>
      <c r="G1" s="189"/>
      <c r="H1" s="189"/>
      <c r="I1" s="2"/>
      <c r="J1" s="5"/>
      <c r="K1" s="201"/>
      <c r="L1" s="201"/>
      <c r="P1" s="55"/>
      <c r="Q1" s="55"/>
      <c r="R1" s="55"/>
      <c r="S1" s="55"/>
      <c r="T1" s="55"/>
    </row>
    <row r="2" spans="1:20" x14ac:dyDescent="0.3">
      <c r="B2" s="188"/>
      <c r="C2" s="188"/>
      <c r="D2" s="179" t="str">
        <f>Sem_I!D2</f>
        <v>2025 - 2027</v>
      </c>
      <c r="E2" s="179"/>
      <c r="F2" s="179"/>
      <c r="G2" s="179"/>
      <c r="H2" s="179"/>
      <c r="K2" s="8" t="s">
        <v>2</v>
      </c>
      <c r="L2" s="188" t="str">
        <f>Sem_III!L2</f>
        <v>2026 - 2027</v>
      </c>
      <c r="M2" s="188"/>
      <c r="P2" s="13"/>
      <c r="Q2" s="13"/>
      <c r="R2" s="13"/>
      <c r="S2" s="13"/>
      <c r="T2" s="13"/>
    </row>
    <row r="3" spans="1:20" x14ac:dyDescent="0.3">
      <c r="B3" s="7" t="s">
        <v>4</v>
      </c>
      <c r="C3" s="188" t="str">
        <f>Sem_I!C3</f>
        <v>Științe ale educației</v>
      </c>
      <c r="D3" s="188"/>
      <c r="E3" s="188"/>
      <c r="F3" s="188"/>
      <c r="G3" s="188"/>
      <c r="K3" s="8" t="s">
        <v>5</v>
      </c>
      <c r="L3" s="188" t="s">
        <v>43</v>
      </c>
      <c r="M3" s="188"/>
      <c r="P3" s="13"/>
      <c r="Q3" s="13"/>
      <c r="R3" s="13"/>
      <c r="S3" s="13"/>
      <c r="T3" s="13"/>
    </row>
    <row r="4" spans="1:20" x14ac:dyDescent="0.3">
      <c r="B4" s="7" t="s">
        <v>7</v>
      </c>
      <c r="C4" s="188" t="str">
        <f>Sem_I!C4</f>
        <v>Consiliere școlară și de carieră</v>
      </c>
      <c r="D4" s="188"/>
      <c r="E4" s="9"/>
      <c r="F4" s="9"/>
      <c r="G4" s="9"/>
      <c r="K4" s="8" t="s">
        <v>8</v>
      </c>
      <c r="L4" s="9" t="s">
        <v>43</v>
      </c>
      <c r="M4" s="9"/>
      <c r="T4" s="13"/>
    </row>
    <row r="5" spans="1:20" ht="15" thickBot="1" x14ac:dyDescent="0.35">
      <c r="B5" s="7"/>
      <c r="C5" s="179"/>
      <c r="D5" s="179"/>
      <c r="E5" s="179"/>
      <c r="F5" s="179"/>
      <c r="G5" s="179"/>
      <c r="K5" s="257"/>
      <c r="L5" s="257"/>
      <c r="T5" s="13"/>
    </row>
    <row r="6" spans="1:20" s="1" customFormat="1" x14ac:dyDescent="0.3">
      <c r="A6" s="248" t="s">
        <v>46</v>
      </c>
      <c r="B6" s="193" t="s">
        <v>10</v>
      </c>
      <c r="C6" s="193" t="s">
        <v>11</v>
      </c>
      <c r="D6" s="193" t="s">
        <v>12</v>
      </c>
      <c r="E6" s="195" t="s">
        <v>13</v>
      </c>
      <c r="F6" s="202" t="s">
        <v>14</v>
      </c>
      <c r="G6" s="203"/>
      <c r="H6" s="203"/>
      <c r="I6" s="203"/>
      <c r="J6" s="202" t="s">
        <v>15</v>
      </c>
      <c r="K6" s="258"/>
      <c r="L6" s="261" t="s">
        <v>16</v>
      </c>
      <c r="M6" s="199"/>
      <c r="O6" s="51"/>
      <c r="T6" s="13"/>
    </row>
    <row r="7" spans="1:20" ht="29.4" thickBot="1" x14ac:dyDescent="0.35">
      <c r="A7" s="249"/>
      <c r="B7" s="194"/>
      <c r="C7" s="194"/>
      <c r="D7" s="194"/>
      <c r="E7" s="196"/>
      <c r="F7" s="10" t="s">
        <v>17</v>
      </c>
      <c r="G7" s="10" t="s">
        <v>18</v>
      </c>
      <c r="H7" s="10" t="s">
        <v>19</v>
      </c>
      <c r="I7" s="10" t="s">
        <v>51</v>
      </c>
      <c r="J7" s="66" t="s">
        <v>20</v>
      </c>
      <c r="K7" s="66" t="s">
        <v>21</v>
      </c>
      <c r="L7" s="194"/>
      <c r="M7" s="200"/>
      <c r="P7" s="13"/>
      <c r="Q7" s="13"/>
      <c r="R7" s="13"/>
      <c r="S7" s="13"/>
      <c r="T7" s="13"/>
    </row>
    <row r="8" spans="1:20" ht="13.2" customHeight="1" thickBot="1" x14ac:dyDescent="0.35">
      <c r="A8" s="216" t="s">
        <v>22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8"/>
      <c r="P8" s="13"/>
      <c r="Q8" s="13"/>
      <c r="R8" s="13"/>
      <c r="S8" s="13"/>
      <c r="T8" s="13"/>
    </row>
    <row r="9" spans="1:20" ht="28.8" x14ac:dyDescent="0.3">
      <c r="A9" s="121">
        <v>1</v>
      </c>
      <c r="B9" s="112"/>
      <c r="C9" s="130" t="s">
        <v>79</v>
      </c>
      <c r="D9" s="127" t="s">
        <v>18</v>
      </c>
      <c r="E9" s="128">
        <v>4</v>
      </c>
      <c r="F9" s="129">
        <v>2</v>
      </c>
      <c r="G9" s="108">
        <v>1</v>
      </c>
      <c r="H9" s="108"/>
      <c r="I9" s="108"/>
      <c r="J9" s="108">
        <f>SUM(F9:I9)*14</f>
        <v>42</v>
      </c>
      <c r="K9" s="112">
        <f>25*E9-J9</f>
        <v>58</v>
      </c>
      <c r="L9" s="209" t="s">
        <v>24</v>
      </c>
      <c r="M9" s="209"/>
      <c r="P9" s="13"/>
      <c r="Q9" s="13"/>
      <c r="R9" s="13"/>
      <c r="S9" s="13"/>
      <c r="T9" s="13"/>
    </row>
    <row r="10" spans="1:20" x14ac:dyDescent="0.3">
      <c r="A10" s="109">
        <v>2</v>
      </c>
      <c r="B10" s="20"/>
      <c r="C10" s="103" t="s">
        <v>80</v>
      </c>
      <c r="D10" s="113" t="s">
        <v>18</v>
      </c>
      <c r="E10" s="110">
        <v>4</v>
      </c>
      <c r="F10" s="111">
        <v>1</v>
      </c>
      <c r="G10" s="93">
        <v>2</v>
      </c>
      <c r="H10" s="93"/>
      <c r="I10" s="93"/>
      <c r="J10" s="108">
        <f t="shared" ref="J10:J13" si="0">SUM(F10:I10)*14</f>
        <v>42</v>
      </c>
      <c r="K10" s="112">
        <f t="shared" ref="K10:K13" si="1">25*E10-J10</f>
        <v>58</v>
      </c>
      <c r="L10" s="207" t="s">
        <v>24</v>
      </c>
      <c r="M10" s="207"/>
      <c r="P10" s="13"/>
      <c r="Q10" s="13"/>
      <c r="R10" s="13"/>
      <c r="S10" s="13"/>
      <c r="T10" s="13"/>
    </row>
    <row r="11" spans="1:20" x14ac:dyDescent="0.3">
      <c r="A11" s="109">
        <v>3</v>
      </c>
      <c r="B11" s="20"/>
      <c r="C11" s="103" t="s">
        <v>81</v>
      </c>
      <c r="D11" s="113" t="s">
        <v>18</v>
      </c>
      <c r="E11" s="110">
        <v>4</v>
      </c>
      <c r="F11" s="111">
        <v>1</v>
      </c>
      <c r="G11" s="93">
        <v>1</v>
      </c>
      <c r="H11" s="93"/>
      <c r="I11" s="93"/>
      <c r="J11" s="108">
        <f t="shared" si="0"/>
        <v>28</v>
      </c>
      <c r="K11" s="112">
        <f t="shared" si="1"/>
        <v>72</v>
      </c>
      <c r="L11" s="207" t="s">
        <v>24</v>
      </c>
      <c r="M11" s="207"/>
      <c r="P11" s="13"/>
      <c r="Q11" s="13"/>
      <c r="R11" s="13"/>
      <c r="S11" s="13"/>
      <c r="T11" s="13"/>
    </row>
    <row r="12" spans="1:20" ht="28.8" x14ac:dyDescent="0.3">
      <c r="A12" s="109">
        <v>4</v>
      </c>
      <c r="B12" s="20"/>
      <c r="C12" s="103" t="s">
        <v>82</v>
      </c>
      <c r="D12" s="113" t="s">
        <v>18</v>
      </c>
      <c r="E12" s="110">
        <v>4</v>
      </c>
      <c r="F12" s="111">
        <v>1</v>
      </c>
      <c r="G12" s="93">
        <v>1</v>
      </c>
      <c r="H12" s="93"/>
      <c r="I12" s="93"/>
      <c r="J12" s="108">
        <f>SUM(F12:I12)*14</f>
        <v>28</v>
      </c>
      <c r="K12" s="112">
        <f>25*E12-J12</f>
        <v>72</v>
      </c>
      <c r="L12" s="207" t="s">
        <v>24</v>
      </c>
      <c r="M12" s="207"/>
      <c r="P12" s="13"/>
      <c r="Q12" s="13"/>
      <c r="R12" s="13"/>
      <c r="S12" s="13"/>
      <c r="T12" s="13"/>
    </row>
    <row r="13" spans="1:20" x14ac:dyDescent="0.3">
      <c r="A13" s="64">
        <v>5</v>
      </c>
      <c r="B13" s="62"/>
      <c r="C13" s="103" t="s">
        <v>83</v>
      </c>
      <c r="D13" s="81" t="s">
        <v>18</v>
      </c>
      <c r="E13" s="96">
        <v>4</v>
      </c>
      <c r="F13" s="82">
        <v>1</v>
      </c>
      <c r="G13" s="83">
        <v>1</v>
      </c>
      <c r="H13" s="83"/>
      <c r="I13" s="83"/>
      <c r="J13" s="108">
        <f t="shared" si="0"/>
        <v>28</v>
      </c>
      <c r="K13" s="112">
        <f t="shared" si="1"/>
        <v>72</v>
      </c>
      <c r="L13" s="207" t="s">
        <v>24</v>
      </c>
      <c r="M13" s="207"/>
      <c r="P13" s="13"/>
      <c r="Q13" s="13"/>
      <c r="R13" s="13"/>
      <c r="S13" s="13"/>
      <c r="T13" s="13"/>
    </row>
    <row r="14" spans="1:20" ht="15" thickBot="1" x14ac:dyDescent="0.35">
      <c r="A14" s="43">
        <v>6</v>
      </c>
      <c r="B14" s="92"/>
      <c r="C14" s="103" t="s">
        <v>84</v>
      </c>
      <c r="D14" s="134" t="s">
        <v>88</v>
      </c>
      <c r="E14" s="81">
        <v>3</v>
      </c>
      <c r="F14" s="94"/>
      <c r="G14" s="95"/>
      <c r="H14" s="95"/>
      <c r="I14" s="95"/>
      <c r="J14" s="251" t="s">
        <v>89</v>
      </c>
      <c r="K14" s="252"/>
      <c r="L14" s="207" t="s">
        <v>26</v>
      </c>
      <c r="M14" s="207"/>
      <c r="P14" s="13"/>
      <c r="Q14" s="13"/>
      <c r="R14" s="13"/>
      <c r="S14" s="13"/>
      <c r="T14" s="13"/>
    </row>
    <row r="15" spans="1:20" ht="15" thickBot="1" x14ac:dyDescent="0.35">
      <c r="A15" s="106">
        <v>7</v>
      </c>
      <c r="B15" s="114"/>
      <c r="C15" s="133" t="s">
        <v>52</v>
      </c>
      <c r="D15" s="134" t="s">
        <v>88</v>
      </c>
      <c r="E15" s="135">
        <v>3</v>
      </c>
      <c r="F15" s="136"/>
      <c r="G15" s="137"/>
      <c r="H15" s="137"/>
      <c r="I15" s="137"/>
      <c r="J15" s="270" t="s">
        <v>87</v>
      </c>
      <c r="K15" s="271"/>
      <c r="L15" s="269" t="s">
        <v>26</v>
      </c>
      <c r="M15" s="269"/>
      <c r="P15" s="13"/>
      <c r="Q15" s="13"/>
      <c r="R15" s="13"/>
      <c r="S15" s="13"/>
      <c r="T15" s="13"/>
    </row>
    <row r="16" spans="1:20" ht="15" thickBot="1" x14ac:dyDescent="0.35">
      <c r="A16" s="243" t="s">
        <v>25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5"/>
      <c r="P16" s="13"/>
      <c r="Q16" s="13"/>
      <c r="R16" s="13"/>
      <c r="S16" s="13"/>
      <c r="T16" s="13"/>
    </row>
    <row r="17" spans="1:20" x14ac:dyDescent="0.3">
      <c r="A17" s="42">
        <v>8</v>
      </c>
      <c r="B17" s="40"/>
      <c r="C17" s="101" t="s">
        <v>85</v>
      </c>
      <c r="D17" s="180" t="s">
        <v>18</v>
      </c>
      <c r="E17" s="182">
        <v>4</v>
      </c>
      <c r="F17" s="186">
        <v>1</v>
      </c>
      <c r="G17" s="184">
        <v>1</v>
      </c>
      <c r="H17" s="184"/>
      <c r="I17" s="184"/>
      <c r="J17" s="184">
        <f>SUM(F17:I18)*14</f>
        <v>28</v>
      </c>
      <c r="K17" s="184">
        <f>25*E17-J17</f>
        <v>72</v>
      </c>
      <c r="L17" s="173" t="s">
        <v>26</v>
      </c>
      <c r="M17" s="174"/>
      <c r="P17" s="13"/>
      <c r="Q17" s="13"/>
      <c r="R17" s="13"/>
      <c r="S17" s="13"/>
      <c r="T17" s="13"/>
    </row>
    <row r="18" spans="1:20" ht="15" thickBot="1" x14ac:dyDescent="0.35">
      <c r="A18" s="54">
        <v>9</v>
      </c>
      <c r="B18" s="41"/>
      <c r="C18" s="107" t="s">
        <v>86</v>
      </c>
      <c r="D18" s="240"/>
      <c r="E18" s="239"/>
      <c r="F18" s="241"/>
      <c r="G18" s="242"/>
      <c r="H18" s="242"/>
      <c r="I18" s="242"/>
      <c r="J18" s="242"/>
      <c r="K18" s="242"/>
      <c r="L18" s="246"/>
      <c r="M18" s="247"/>
      <c r="P18" s="13"/>
      <c r="Q18" s="13"/>
      <c r="R18" s="13"/>
      <c r="S18" s="13"/>
      <c r="T18" s="13"/>
    </row>
    <row r="19" spans="1:20" x14ac:dyDescent="0.3">
      <c r="A19" s="141" t="s">
        <v>27</v>
      </c>
      <c r="B19" s="142"/>
      <c r="C19" s="265"/>
      <c r="D19" s="77" t="s">
        <v>28</v>
      </c>
      <c r="E19" s="259">
        <f t="shared" ref="E19:I19" si="2">SUM(E9:E18)</f>
        <v>30</v>
      </c>
      <c r="F19" s="71">
        <f t="shared" si="2"/>
        <v>7</v>
      </c>
      <c r="G19" s="57">
        <f t="shared" si="2"/>
        <v>7</v>
      </c>
      <c r="H19" s="57">
        <f t="shared" si="2"/>
        <v>0</v>
      </c>
      <c r="I19" s="57">
        <f t="shared" si="2"/>
        <v>0</v>
      </c>
      <c r="J19" s="267">
        <f>SUM(J9:J18)+28+56</f>
        <v>280</v>
      </c>
      <c r="K19" s="267">
        <f>SUM(K9:K18)+47+19</f>
        <v>470</v>
      </c>
      <c r="L19" s="78" t="s">
        <v>29</v>
      </c>
      <c r="M19" s="60" t="s">
        <v>30</v>
      </c>
      <c r="P19" s="13"/>
      <c r="Q19" s="13"/>
      <c r="R19" s="13"/>
      <c r="S19" s="13"/>
      <c r="T19" s="13"/>
    </row>
    <row r="20" spans="1:20" ht="15" thickBot="1" x14ac:dyDescent="0.35">
      <c r="A20" s="143"/>
      <c r="B20" s="144"/>
      <c r="C20" s="266"/>
      <c r="D20" s="65" t="s">
        <v>31</v>
      </c>
      <c r="E20" s="260"/>
      <c r="F20" s="72">
        <f>COUNT(F9:F9)</f>
        <v>1</v>
      </c>
      <c r="G20" s="16">
        <f>COUNT(G9:G9)</f>
        <v>1</v>
      </c>
      <c r="H20" s="16">
        <f>COUNT(H9:H9)</f>
        <v>0</v>
      </c>
      <c r="I20" s="16">
        <f>COUNT(I9:I9)</f>
        <v>0</v>
      </c>
      <c r="J20" s="268"/>
      <c r="K20" s="268"/>
      <c r="L20" s="17">
        <f>COUNTIF(L1:L19,"=E")</f>
        <v>5</v>
      </c>
      <c r="M20" s="79">
        <f>COUNTIF(L9:L9,"=V")+COUNTIF(L9:L9,"=C")</f>
        <v>0</v>
      </c>
      <c r="P20" s="13"/>
      <c r="Q20" s="13"/>
      <c r="R20" s="13"/>
      <c r="S20" s="13"/>
      <c r="T20" s="13"/>
    </row>
    <row r="21" spans="1:20" ht="15" thickBot="1" x14ac:dyDescent="0.35">
      <c r="A21" s="262" t="s">
        <v>32</v>
      </c>
      <c r="B21" s="263"/>
      <c r="C21" s="263"/>
      <c r="D21" s="161"/>
      <c r="E21" s="263"/>
      <c r="F21" s="263"/>
      <c r="G21" s="263"/>
      <c r="H21" s="263"/>
      <c r="I21" s="263"/>
      <c r="J21" s="263"/>
      <c r="K21" s="263"/>
      <c r="L21" s="263"/>
      <c r="M21" s="264"/>
      <c r="P21" s="13"/>
      <c r="Q21" s="13"/>
      <c r="R21" s="13"/>
      <c r="S21" s="13"/>
      <c r="T21" s="13"/>
    </row>
    <row r="22" spans="1:20" s="88" customFormat="1" x14ac:dyDescent="0.3">
      <c r="A22" s="307">
        <v>10</v>
      </c>
      <c r="B22" s="119"/>
      <c r="C22" s="299" t="s">
        <v>94</v>
      </c>
      <c r="D22" s="300" t="s">
        <v>17</v>
      </c>
      <c r="E22" s="276">
        <v>5</v>
      </c>
      <c r="F22" s="277">
        <v>1</v>
      </c>
      <c r="G22" s="277">
        <v>2</v>
      </c>
      <c r="H22" s="277"/>
      <c r="I22" s="277"/>
      <c r="J22" s="301">
        <v>42</v>
      </c>
      <c r="K22" s="277">
        <v>83</v>
      </c>
      <c r="L22" s="304" t="s">
        <v>24</v>
      </c>
      <c r="M22" s="305"/>
      <c r="N22" s="298"/>
      <c r="P22" s="89"/>
      <c r="Q22" s="89"/>
      <c r="R22" s="89"/>
      <c r="S22" s="89"/>
      <c r="T22" s="89"/>
    </row>
    <row r="23" spans="1:20" s="88" customFormat="1" ht="29.4" thickBot="1" x14ac:dyDescent="0.35">
      <c r="A23" s="308">
        <v>11</v>
      </c>
      <c r="B23" s="131"/>
      <c r="C23" s="292" t="s">
        <v>95</v>
      </c>
      <c r="D23" s="293" t="s">
        <v>96</v>
      </c>
      <c r="E23" s="302">
        <v>5</v>
      </c>
      <c r="F23" s="303"/>
      <c r="G23" s="303"/>
      <c r="H23" s="303"/>
      <c r="I23" s="303"/>
      <c r="J23" s="285" t="s">
        <v>97</v>
      </c>
      <c r="K23" s="306"/>
      <c r="L23" s="285" t="s">
        <v>26</v>
      </c>
      <c r="M23" s="286"/>
      <c r="N23" s="298"/>
      <c r="P23" s="89"/>
      <c r="Q23" s="89"/>
      <c r="R23" s="89"/>
      <c r="S23" s="89"/>
      <c r="T23" s="89"/>
    </row>
    <row r="24" spans="1:20" ht="15" thickBot="1" x14ac:dyDescent="0.35">
      <c r="B24" s="44"/>
      <c r="P24" s="13"/>
      <c r="Q24" s="12"/>
      <c r="R24" s="13"/>
      <c r="S24" s="13"/>
      <c r="T24" s="13"/>
    </row>
    <row r="25" spans="1:20" ht="15" thickBot="1" x14ac:dyDescent="0.35">
      <c r="B25" s="253" t="s">
        <v>47</v>
      </c>
      <c r="C25" s="254"/>
      <c r="D25" s="255" t="s">
        <v>48</v>
      </c>
      <c r="E25" s="256"/>
      <c r="F25" s="256"/>
      <c r="G25" s="44"/>
      <c r="H25" s="44"/>
      <c r="I25" s="44"/>
      <c r="J25" s="44"/>
      <c r="K25" s="44"/>
      <c r="L25" s="45"/>
      <c r="M25" s="46"/>
      <c r="P25" s="13"/>
      <c r="Q25" s="12"/>
      <c r="R25" s="13"/>
      <c r="S25" s="13"/>
      <c r="T25" s="13"/>
    </row>
    <row r="26" spans="1:20" ht="15" thickBot="1" x14ac:dyDescent="0.35">
      <c r="P26" s="13"/>
      <c r="Q26" s="12"/>
      <c r="R26" s="13"/>
      <c r="S26" s="13"/>
      <c r="T26" s="13"/>
    </row>
    <row r="27" spans="1:20" ht="15" thickBot="1" x14ac:dyDescent="0.35">
      <c r="B27" s="253" t="s">
        <v>49</v>
      </c>
      <c r="C27" s="254"/>
      <c r="D27" s="255" t="s">
        <v>50</v>
      </c>
      <c r="E27" s="256"/>
      <c r="F27" s="256"/>
      <c r="G27" s="44"/>
      <c r="H27" s="44"/>
      <c r="I27" s="44"/>
      <c r="J27" s="44"/>
      <c r="K27" s="44"/>
      <c r="L27" s="45"/>
      <c r="M27" s="46"/>
      <c r="P27" s="13"/>
      <c r="Q27" s="12"/>
      <c r="R27" s="13"/>
      <c r="S27" s="13"/>
      <c r="T27" s="13"/>
    </row>
    <row r="28" spans="1:20" ht="15" thickBo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P28" s="13"/>
      <c r="Q28" s="12"/>
      <c r="R28" s="13"/>
      <c r="S28" s="13"/>
      <c r="T28" s="13"/>
    </row>
    <row r="29" spans="1:20" ht="15" thickBot="1" x14ac:dyDescent="0.35">
      <c r="B29" s="148" t="s">
        <v>33</v>
      </c>
      <c r="C29" s="36" t="str">
        <f>Sem_I!C24</f>
        <v>Discipline Obligatorii:</v>
      </c>
      <c r="D29" s="151">
        <f>SUM(F9:I15)</f>
        <v>12</v>
      </c>
      <c r="E29" s="152"/>
      <c r="F29" s="152"/>
      <c r="G29" s="152"/>
      <c r="H29" s="152"/>
      <c r="I29" s="152"/>
      <c r="J29" s="152"/>
      <c r="K29" s="152"/>
      <c r="L29" s="152"/>
      <c r="M29" s="153"/>
      <c r="P29" s="13"/>
      <c r="Q29" s="12"/>
      <c r="R29" s="13"/>
      <c r="S29" s="13"/>
      <c r="T29" s="13"/>
    </row>
    <row r="30" spans="1:20" x14ac:dyDescent="0.3">
      <c r="B30" s="149"/>
      <c r="C30" s="37" t="str">
        <f>Sem_I!C25</f>
        <v>Discipline Opționale:</v>
      </c>
      <c r="D30" s="151">
        <f>SUM(F17:I18)</f>
        <v>2</v>
      </c>
      <c r="E30" s="152"/>
      <c r="F30" s="152"/>
      <c r="G30" s="152"/>
      <c r="H30" s="152"/>
      <c r="I30" s="152"/>
      <c r="J30" s="152"/>
      <c r="K30" s="152"/>
      <c r="L30" s="152"/>
      <c r="M30" s="153"/>
    </row>
    <row r="31" spans="1:20" ht="15" thickBot="1" x14ac:dyDescent="0.35">
      <c r="B31" s="150"/>
      <c r="C31" s="38" t="str">
        <f>Sem_I!C26</f>
        <v>Discipline Facultative:</v>
      </c>
      <c r="D31" s="157">
        <f>SUM(F22:I22)</f>
        <v>3</v>
      </c>
      <c r="E31" s="158"/>
      <c r="F31" s="158"/>
      <c r="G31" s="158"/>
      <c r="H31" s="158"/>
      <c r="I31" s="158"/>
      <c r="J31" s="158"/>
      <c r="K31" s="158"/>
      <c r="L31" s="158"/>
      <c r="M31" s="159"/>
    </row>
    <row r="32" spans="1:20" x14ac:dyDescent="0.3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2:13" x14ac:dyDescent="0.3">
      <c r="B33" s="4" t="s">
        <v>37</v>
      </c>
      <c r="C33" s="9"/>
      <c r="D33" s="1"/>
      <c r="E33" s="179" t="s">
        <v>38</v>
      </c>
      <c r="F33" s="179"/>
      <c r="G33" s="4"/>
      <c r="H33" s="1"/>
      <c r="I33" s="1"/>
      <c r="J33" s="1"/>
      <c r="K33" s="175" t="s">
        <v>39</v>
      </c>
      <c r="L33" s="175"/>
      <c r="M33" s="175"/>
    </row>
    <row r="34" spans="2:13" x14ac:dyDescent="0.3">
      <c r="B34" s="145" t="str">
        <f>Sem_I!B29</f>
        <v>Mihnea - Cosmin COSTOIU</v>
      </c>
      <c r="C34" s="145"/>
      <c r="D34" s="138" t="str">
        <f>Sem_I!D29</f>
        <v>Marius Claudiu LANGA</v>
      </c>
      <c r="E34" s="138"/>
      <c r="F34" s="138"/>
      <c r="G34" s="138"/>
      <c r="H34" s="138"/>
      <c r="I34" s="138"/>
      <c r="J34" s="51"/>
      <c r="K34" s="165" t="str">
        <f>Sem_I!J29</f>
        <v>Maria Magdalena STAN</v>
      </c>
      <c r="L34" s="165"/>
      <c r="M34" s="165"/>
    </row>
    <row r="35" spans="2:13" x14ac:dyDescent="0.3">
      <c r="B35" s="1"/>
      <c r="C35" s="1"/>
      <c r="H35" s="4"/>
      <c r="I35" s="4"/>
      <c r="J35" s="4"/>
      <c r="K35" s="1"/>
      <c r="L35" s="1"/>
    </row>
    <row r="36" spans="2:13" x14ac:dyDescent="0.3">
      <c r="B36" s="1"/>
      <c r="C36" s="1"/>
      <c r="H36" s="4"/>
      <c r="I36" s="4"/>
      <c r="J36" s="4"/>
      <c r="K36" s="1"/>
      <c r="L36" s="1"/>
    </row>
    <row r="37" spans="2:13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3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1" spans="2:13" x14ac:dyDescent="0.3">
      <c r="C41" s="84"/>
    </row>
    <row r="57" spans="1:13" x14ac:dyDescent="0.3">
      <c r="A57" s="227" t="s">
        <v>44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</row>
    <row r="58" spans="1:13" x14ac:dyDescent="0.3">
      <c r="A58" s="222" t="s">
        <v>42</v>
      </c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</row>
  </sheetData>
  <sheetProtection formatCells="0" formatRows="0" insertRows="0" insertHyperlinks="0" deleteRows="0" sort="0" autoFilter="0" pivotTables="0"/>
  <protectedRanges>
    <protectedRange sqref="D9:D15" name="Editabil_3_4_3_1_1_1_1_1"/>
    <protectedRange sqref="D22:D23" name="Editabil_3_4_3_1_1_1_1_3"/>
    <protectedRange sqref="K1:L1" name="Editabil_2_1"/>
    <protectedRange sqref="N16:XFD16 A17:C18 E17:XFD18" name="Editabil_1"/>
    <protectedRange sqref="D17:D18" name="Editabil_3_4_3_1_1_1_2"/>
    <protectedRange sqref="C9:C14" name="Editabil"/>
  </protectedRanges>
  <mergeCells count="61">
    <mergeCell ref="J23:K23"/>
    <mergeCell ref="L23:M23"/>
    <mergeCell ref="A16:M16"/>
    <mergeCell ref="D17:D18"/>
    <mergeCell ref="E17:E18"/>
    <mergeCell ref="F17:F18"/>
    <mergeCell ref="G17:G18"/>
    <mergeCell ref="H17:H18"/>
    <mergeCell ref="I17:I18"/>
    <mergeCell ref="J17:J18"/>
    <mergeCell ref="K17:K18"/>
    <mergeCell ref="L17:M18"/>
    <mergeCell ref="L10:M10"/>
    <mergeCell ref="L11:M11"/>
    <mergeCell ref="L12:M12"/>
    <mergeCell ref="L13:M13"/>
    <mergeCell ref="L15:M15"/>
    <mergeCell ref="L14:M14"/>
    <mergeCell ref="A57:M57"/>
    <mergeCell ref="A58:M58"/>
    <mergeCell ref="K1:L1"/>
    <mergeCell ref="D1:H1"/>
    <mergeCell ref="D2:H2"/>
    <mergeCell ref="E33:F33"/>
    <mergeCell ref="E19:E20"/>
    <mergeCell ref="L6:M7"/>
    <mergeCell ref="F6:I6"/>
    <mergeCell ref="A21:M21"/>
    <mergeCell ref="A19:C20"/>
    <mergeCell ref="K19:K20"/>
    <mergeCell ref="J19:J20"/>
    <mergeCell ref="A6:A7"/>
    <mergeCell ref="A8:M8"/>
    <mergeCell ref="L9:M9"/>
    <mergeCell ref="B6:B7"/>
    <mergeCell ref="C6:C7"/>
    <mergeCell ref="D6:D7"/>
    <mergeCell ref="E6:E7"/>
    <mergeCell ref="J6:K6"/>
    <mergeCell ref="B2:C2"/>
    <mergeCell ref="L2:M2"/>
    <mergeCell ref="C3:G3"/>
    <mergeCell ref="L3:M3"/>
    <mergeCell ref="C5:G5"/>
    <mergeCell ref="K5:L5"/>
    <mergeCell ref="C4:D4"/>
    <mergeCell ref="J14:K14"/>
    <mergeCell ref="B34:C34"/>
    <mergeCell ref="D34:I34"/>
    <mergeCell ref="K34:M34"/>
    <mergeCell ref="L22:M22"/>
    <mergeCell ref="K33:M33"/>
    <mergeCell ref="B27:C27"/>
    <mergeCell ref="B29:B31"/>
    <mergeCell ref="D29:M29"/>
    <mergeCell ref="D30:M30"/>
    <mergeCell ref="D31:M31"/>
    <mergeCell ref="D27:F27"/>
    <mergeCell ref="B25:C25"/>
    <mergeCell ref="D25:F25"/>
    <mergeCell ref="J15:K15"/>
  </mergeCells>
  <conditionalFormatting sqref="D1">
    <cfRule type="cellIs" dxfId="13" priority="5" stopIfTrue="1" operator="equal">
      <formula>"DS"</formula>
    </cfRule>
  </conditionalFormatting>
  <conditionalFormatting sqref="D1:D3">
    <cfRule type="cellIs" dxfId="12" priority="6" operator="equal">
      <formula>"DA"</formula>
    </cfRule>
    <cfRule type="cellIs" dxfId="11" priority="7" operator="equal">
      <formula>"DC"</formula>
    </cfRule>
  </conditionalFormatting>
  <conditionalFormatting sqref="D2:D3 D5:D8 D19:D21 D24:D38">
    <cfRule type="cellIs" dxfId="10" priority="61" operator="equal">
      <formula>"DS"</formula>
    </cfRule>
  </conditionalFormatting>
  <conditionalFormatting sqref="D5:D8 D19:D21 D24:D38">
    <cfRule type="cellIs" dxfId="9" priority="65" operator="equal">
      <formula>"DA"</formula>
    </cfRule>
    <cfRule type="cellIs" dxfId="8" priority="67" operator="equal">
      <formula>"DC"</formula>
    </cfRule>
  </conditionalFormatting>
  <conditionalFormatting sqref="D9:D13 C41">
    <cfRule type="cellIs" dxfId="7" priority="14" operator="equal">
      <formula>"C'"</formula>
    </cfRule>
    <cfRule type="cellIs" dxfId="6" priority="15" operator="equal">
      <formula>"S"</formula>
    </cfRule>
    <cfRule type="cellIs" dxfId="5" priority="16" operator="equal">
      <formula>"C"</formula>
    </cfRule>
    <cfRule type="cellIs" dxfId="4" priority="17" operator="equal">
      <formula>"F"</formula>
    </cfRule>
  </conditionalFormatting>
  <conditionalFormatting sqref="D17">
    <cfRule type="cellIs" dxfId="3" priority="1" operator="equal">
      <formula>"C'"</formula>
    </cfRule>
    <cfRule type="cellIs" dxfId="2" priority="2" operator="equal">
      <formula>"S"</formula>
    </cfRule>
    <cfRule type="cellIs" dxfId="1" priority="3" operator="equal">
      <formula>"C"</formula>
    </cfRule>
    <cfRule type="cellIs" dxfId="0" priority="4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1" orientation="landscape" horizontalDpi="300" verticalDpi="300" r:id="rId1"/>
  <rowBreaks count="1" manualBreakCount="1">
    <brk id="3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Sem_I</vt:lpstr>
      <vt:lpstr>Sem_II</vt:lpstr>
      <vt:lpstr>Sem_III</vt:lpstr>
      <vt:lpstr>Sem_IV</vt:lpstr>
      <vt:lpstr>Sem_I!Print_Area</vt:lpstr>
      <vt:lpstr>Sem_II!Print_Area</vt:lpstr>
      <vt:lpstr>Sem_III!Print_Area</vt:lpstr>
      <vt:lpstr>Sem_IV!Print_Area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MARIA-MAGDALENA STAN (139054)</cp:lastModifiedBy>
  <cp:revision/>
  <dcterms:created xsi:type="dcterms:W3CDTF">2015-06-05T18:19:34Z</dcterms:created>
  <dcterms:modified xsi:type="dcterms:W3CDTF">2025-09-18T13:42:29Z</dcterms:modified>
  <cp:category/>
  <cp:contentStatus/>
</cp:coreProperties>
</file>